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727"/>
  <workbookPr/>
  <mc:AlternateContent xmlns:mc="http://schemas.openxmlformats.org/markup-compatibility/2006">
    <mc:Choice Requires="x15">
      <x15ac:absPath xmlns:x15ac="http://schemas.microsoft.com/office/spreadsheetml/2010/11/ac" url="C:\Users\contab\Documents\VILA DOS MENINOS\"/>
    </mc:Choice>
  </mc:AlternateContent>
  <xr:revisionPtr revIDLastSave="0" documentId="8_{972F5D22-3EF4-4F5C-A164-A489B5D4D1EB}" xr6:coauthVersionLast="43" xr6:coauthVersionMax="43" xr10:uidLastSave="{00000000-0000-0000-0000-000000000000}"/>
  <bookViews>
    <workbookView xWindow="-120" yWindow="-120" windowWidth="29040" windowHeight="15720" firstSheet="1" activeTab="1" xr2:uid="{00000000-000D-0000-FFFF-FFFF00000000}"/>
  </bookViews>
  <sheets>
    <sheet name="DR" sheetId="2" state="hidden" r:id="rId1"/>
    <sheet name="para publicar 2025" sheetId="25" r:id="rId2"/>
  </sheets>
  <externalReferences>
    <externalReference r:id="rId3"/>
  </externalReferenc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ARRAYTEXT_WF"/>
        <xcalcf:feature name="microsoft.com:LAMBDA_WF"/>
        <xcalcf:feature name="microsoft.com:LET_WF"/>
      </xcalcf:calcFeatures>
    </ext>
  </extLst>
</workbook>
</file>

<file path=xl/calcChain.xml><?xml version="1.0" encoding="utf-8"?>
<calcChain xmlns="http://schemas.openxmlformats.org/spreadsheetml/2006/main">
  <c r="J51" i="25" l="1"/>
  <c r="J40" i="25"/>
  <c r="J33" i="25"/>
  <c r="J35" i="25"/>
  <c r="J34" i="25"/>
  <c r="J50" i="25"/>
  <c r="J39" i="25"/>
  <c r="J37" i="25"/>
  <c r="J36" i="25"/>
  <c r="J38" i="25"/>
  <c r="J44" i="25"/>
  <c r="B5" i="25" l="1"/>
  <c r="E64" i="25"/>
  <c r="F70" i="25"/>
  <c r="E70" i="25"/>
  <c r="C70" i="25"/>
  <c r="G69" i="25"/>
  <c r="F64" i="25"/>
  <c r="C64" i="25"/>
  <c r="G63" i="25"/>
  <c r="J56" i="25"/>
  <c r="J31" i="25"/>
  <c r="J57" i="25"/>
  <c r="J30" i="25"/>
  <c r="J58" i="25" l="1"/>
  <c r="J52" i="25"/>
  <c r="J48" i="25" l="1"/>
  <c r="K30" i="25" l="1"/>
  <c r="G67" i="25" l="1"/>
  <c r="K58" i="25"/>
  <c r="K52" i="25"/>
  <c r="G66" i="25" l="1"/>
  <c r="G70" i="25" s="1"/>
  <c r="K41" i="25" l="1"/>
  <c r="K46" i="25"/>
  <c r="K45" i="25"/>
  <c r="D64" i="25"/>
  <c r="G56" i="25"/>
  <c r="E43" i="25"/>
  <c r="F39" i="25"/>
  <c r="F43" i="25" s="1"/>
  <c r="C37" i="25"/>
  <c r="C43" i="25" s="1"/>
  <c r="E33" i="25"/>
  <c r="E35" i="25" s="1"/>
  <c r="G34" i="25" s="1"/>
  <c r="G32" i="25"/>
  <c r="G31" i="25"/>
  <c r="F21" i="25"/>
  <c r="K31" i="25"/>
  <c r="C21" i="25"/>
  <c r="J13" i="25"/>
  <c r="C16" i="25"/>
  <c r="C15" i="25" s="1"/>
  <c r="B15" i="25"/>
  <c r="C10" i="25"/>
  <c r="J11" i="25"/>
  <c r="C5" i="25"/>
  <c r="G7" i="25"/>
  <c r="G5" i="25" s="1"/>
  <c r="K11" i="25"/>
  <c r="K48" i="25" l="1"/>
  <c r="C13" i="25"/>
  <c r="C25" i="25" s="1"/>
  <c r="G35" i="25"/>
  <c r="K13" i="25"/>
  <c r="K25" i="25" s="1"/>
  <c r="K28" i="25" s="1"/>
  <c r="F5" i="25"/>
  <c r="J25" i="25"/>
  <c r="J28" i="25" s="1"/>
  <c r="J42" i="25" s="1"/>
  <c r="J54" i="25" s="1"/>
  <c r="B31" i="25"/>
  <c r="B37" i="25" s="1"/>
  <c r="F13" i="25"/>
  <c r="G13" i="25"/>
  <c r="G21" i="25"/>
  <c r="F33" i="25"/>
  <c r="F37" i="25" s="1"/>
  <c r="B21" i="25"/>
  <c r="B13" i="25" s="1"/>
  <c r="E37" i="25"/>
  <c r="G39" i="25"/>
  <c r="B25" i="25" l="1"/>
  <c r="E39" i="25"/>
  <c r="G36" i="25"/>
  <c r="K42" i="25"/>
  <c r="K54" i="25" s="1"/>
  <c r="F25" i="25"/>
  <c r="G25" i="25"/>
  <c r="G33" i="25"/>
  <c r="G37" i="25"/>
  <c r="G43" i="25" l="1"/>
  <c r="B43" i="25"/>
  <c r="G57" i="25" l="1"/>
  <c r="G58" i="25"/>
  <c r="G59" i="25"/>
  <c r="G60" i="25"/>
  <c r="G61" i="25"/>
  <c r="G62" i="25"/>
  <c r="G68" i="25"/>
  <c r="G64" i="25" l="1"/>
  <c r="E28" i="2"/>
  <c r="E19" i="2"/>
  <c r="E23" i="2" s="1"/>
  <c r="E33" i="2" s="1"/>
  <c r="G28" i="2"/>
  <c r="G19" i="2"/>
  <c r="G23" i="2" s="1"/>
  <c r="G33" i="2" l="1"/>
</calcChain>
</file>

<file path=xl/sharedStrings.xml><?xml version="1.0" encoding="utf-8"?>
<sst xmlns="http://schemas.openxmlformats.org/spreadsheetml/2006/main" count="150" uniqueCount="132">
  <si>
    <t>CENTRO SOCIAL NOSSA SENHORA DO BOM PARTO</t>
  </si>
  <si>
    <t>Ativo</t>
  </si>
  <si>
    <t>Passivo</t>
  </si>
  <si>
    <t>Circulante</t>
  </si>
  <si>
    <t>Total</t>
  </si>
  <si>
    <t>(centavos eliminados)</t>
  </si>
  <si>
    <t>Receita bruta para serviços prestados</t>
  </si>
  <si>
    <t xml:space="preserve">   Convênios com entidades públicas</t>
  </si>
  <si>
    <t xml:space="preserve">   Convênios com entidades privadas</t>
  </si>
  <si>
    <t xml:space="preserve">   Doações de entidade privadas</t>
  </si>
  <si>
    <t xml:space="preserve">   Doações particulares  e campanhas</t>
  </si>
  <si>
    <t xml:space="preserve">   Outras receitas</t>
  </si>
  <si>
    <t xml:space="preserve">   (-) Custo dos serviços prestados</t>
  </si>
  <si>
    <t>Despesas/receitas operacionais</t>
  </si>
  <si>
    <t xml:space="preserve">   Administrativas e gerais</t>
  </si>
  <si>
    <t xml:space="preserve">   Financeiras líquidas</t>
  </si>
  <si>
    <t xml:space="preserve">           As notas explicativas são parte integrante das demonstrações contábeis</t>
  </si>
  <si>
    <t>Patrimônio</t>
  </si>
  <si>
    <t xml:space="preserve">Reserva </t>
  </si>
  <si>
    <t>de</t>
  </si>
  <si>
    <t>Superávit do exercício</t>
  </si>
  <si>
    <t>Superávit bruto</t>
  </si>
  <si>
    <t>Social</t>
  </si>
  <si>
    <t>Exercícios findos em 31 de dezembro de 2010 e 2009</t>
  </si>
  <si>
    <t>Demonstrações de Superávits</t>
  </si>
  <si>
    <t>Não Circulante</t>
  </si>
  <si>
    <t>Doações</t>
  </si>
  <si>
    <t>Acumulados</t>
  </si>
  <si>
    <t>Patrimônio Social</t>
  </si>
  <si>
    <t>Transferência para o Patrimônio Social</t>
  </si>
  <si>
    <t>Superávit Bruto</t>
  </si>
  <si>
    <t>Superávits/</t>
  </si>
  <si>
    <t>Défiits</t>
  </si>
  <si>
    <t>Ajustes da Avalição Patrimonial</t>
  </si>
  <si>
    <t>Avaliação</t>
  </si>
  <si>
    <t xml:space="preserve">Ajuste </t>
  </si>
  <si>
    <t>Patrimonial</t>
  </si>
  <si>
    <t>Depreciação Acumulada</t>
  </si>
  <si>
    <t>DEMONSTRATIVO DE RESULTADO DOS EXERCÍCIOS</t>
  </si>
  <si>
    <t>PRESIDENTE</t>
  </si>
  <si>
    <t>MARIA ISABEL MIGALLON BALLARIN</t>
  </si>
  <si>
    <t>CRC:1SP190518/O-1</t>
  </si>
  <si>
    <t>TÉCNICO DE CONTABILIDADE</t>
  </si>
  <si>
    <t xml:space="preserve">Não Circulante </t>
  </si>
  <si>
    <t>DEMONSTRAÇÃO DAS  MUTAÇÕES DO PATRIMÔNIO LIQUIDO</t>
  </si>
  <si>
    <t>TOTAL</t>
  </si>
  <si>
    <t>Veículos</t>
  </si>
  <si>
    <t>Instrumentos Musicais</t>
  </si>
  <si>
    <t>Móveis e Utensílios</t>
  </si>
  <si>
    <t>Aparelhos e Equipamentos</t>
  </si>
  <si>
    <t>Utensílios Diversos</t>
  </si>
  <si>
    <t>Imóveis</t>
  </si>
  <si>
    <t>Imobilizado Liquído</t>
  </si>
  <si>
    <t xml:space="preserve">Despesa C/ Pessoal e Encargos S/ Restrição </t>
  </si>
  <si>
    <t xml:space="preserve">Despesa C/ Pessoal e Encargos C/ Restrição </t>
  </si>
  <si>
    <t xml:space="preserve">Despesas Administrativas e Gerais S/ Restrição  </t>
  </si>
  <si>
    <t>Computadores e Periféricos</t>
  </si>
  <si>
    <t>BALANÇOS PATRIMONIAIS</t>
  </si>
  <si>
    <t>Superávit/Déficit do Exercício</t>
  </si>
  <si>
    <t>Superávit / Déficit do Exercício</t>
  </si>
  <si>
    <t>DEMONSTRAÇÃO DOS FLUXO DE CAIXA -METÓDO INDIRETO</t>
  </si>
  <si>
    <t>Fluxo de Caixa das Atividades Operacionais</t>
  </si>
  <si>
    <t>Superávit Líquido do Exercício</t>
  </si>
  <si>
    <t>Despesas que não afetam o Caixa</t>
  </si>
  <si>
    <t>Depreciação S/ Restrição</t>
  </si>
  <si>
    <t>Depreciação C/ Restrição</t>
  </si>
  <si>
    <t>Variações de Ativos e Passivos</t>
  </si>
  <si>
    <t>Adiantamentos a Empregados</t>
  </si>
  <si>
    <t>Obrigações Tributárias</t>
  </si>
  <si>
    <t>Subvenções a Realizar</t>
  </si>
  <si>
    <t>Fluxo de Caixa das Atividades de Investimentos</t>
  </si>
  <si>
    <t xml:space="preserve">Disponibilidades Líquidas Geradas pelas Atividades Operacionais </t>
  </si>
  <si>
    <t>Contratos  a Realizar</t>
  </si>
  <si>
    <t>Disponibilidades Líquidas Aplicadas No Exercício</t>
  </si>
  <si>
    <t>Caixa Aplicado nas atividades de Financiamentos</t>
  </si>
  <si>
    <t>Demonstração Aumento/Diminuição nas Disponibilidades</t>
  </si>
  <si>
    <t>Inicio do exercício</t>
  </si>
  <si>
    <t>Final do Exercicio</t>
  </si>
  <si>
    <t>Aumento nas Disponibilidades</t>
  </si>
  <si>
    <t>Caixa Aplicado nas atividades de Investimentos</t>
  </si>
  <si>
    <t>Valores a Receber</t>
  </si>
  <si>
    <t>Renuncia Fiscal a Usufruir-Cebas</t>
  </si>
  <si>
    <t>Recursos C/ Restrição</t>
  </si>
  <si>
    <t xml:space="preserve">Recursos S/ Restrição </t>
  </si>
  <si>
    <t>Receitas c/ Beneficios Usufruidos</t>
  </si>
  <si>
    <t>Receitas C/ Doações</t>
  </si>
  <si>
    <t xml:space="preserve">Fornecedores </t>
  </si>
  <si>
    <t>Adiantamentos Recebidos</t>
  </si>
  <si>
    <t>Aquisição de Imobilizado S/ Restrição</t>
  </si>
  <si>
    <t>Aquisição de Imobilizado C/ Restrição</t>
  </si>
  <si>
    <t>Receitas Diferidas</t>
  </si>
  <si>
    <t>Aquisição</t>
  </si>
  <si>
    <t>Transferência Bem para Venda S/ Restrição</t>
  </si>
  <si>
    <t xml:space="preserve">Valor de Custo </t>
  </si>
  <si>
    <t xml:space="preserve">Obrigações Trabalhistas e Sociais </t>
  </si>
  <si>
    <t>Saldos em 31 de Dezembro de 2023</t>
  </si>
  <si>
    <t>Baixa de Bens</t>
  </si>
  <si>
    <t>Saldos em 31 de Dezembro de 2024</t>
  </si>
  <si>
    <t xml:space="preserve">Quotas de Capital </t>
  </si>
  <si>
    <t>Banco Sicred S/A</t>
  </si>
  <si>
    <t>-</t>
  </si>
  <si>
    <t>KEILA PATRICIA CAPUANO</t>
  </si>
  <si>
    <t>CPF: 379.607.118-01</t>
  </si>
  <si>
    <t>Quotas de Capital</t>
  </si>
  <si>
    <t xml:space="preserve"> 6a)Bens s/Restrição</t>
  </si>
  <si>
    <t>6b) Bens c/Restrição</t>
  </si>
  <si>
    <t xml:space="preserve"> Em 31 de Dezembro de 2024 e 2025</t>
  </si>
  <si>
    <t>Saldos em 31 de Dezembro de 2025</t>
  </si>
  <si>
    <t>Benfeitorias em Instalações</t>
  </si>
  <si>
    <t>NOTAS EXPLICATIVAS EM 31/12/2025</t>
  </si>
  <si>
    <r>
      <rPr>
        <b/>
        <sz val="9"/>
        <rFont val="Times New Roman"/>
        <family val="1"/>
      </rPr>
      <t>I - CONTEXTO OPERACIONAL</t>
    </r>
    <r>
      <rPr>
        <sz val="9"/>
        <rFont val="Times New Roman"/>
        <family val="1"/>
      </rPr>
      <t xml:space="preserve">-A Vila dos Meninos "Sagrada Familia" foi constítuida em 1953,é uma instituição civil de caráter de assistência social, sem fins lucrativos,de duração por tempo indeterminado.Tem por finalidade manter,assistir,formar moral,intelectual e espiritualmente as crianças e adolescentes .II - </t>
    </r>
    <r>
      <rPr>
        <b/>
        <sz val="9"/>
        <rFont val="Times New Roman"/>
        <family val="1"/>
      </rPr>
      <t>APRESENTAÇÃO DAS DEMONSTRAÇÕES-</t>
    </r>
    <r>
      <rPr>
        <sz val="9"/>
        <rFont val="Times New Roman"/>
        <family val="1"/>
      </rPr>
      <t>As Demonstrações Contábeis e Financeiras foram elaboradas de acordo com as práticas contábeis adotadas no Brasil, tomando-se como base a Lei nº 11.638/07,Lei n°11.941/09 que alteram artigos da Lei n°6.404/76, e as orientações emitidas pelo Conselho Federal de Contabilidade (CFC) e as normas aplicáveis ás entidades sem fins lucrativos.</t>
    </r>
    <r>
      <rPr>
        <b/>
        <sz val="9"/>
        <rFont val="Times New Roman"/>
        <family val="1"/>
      </rPr>
      <t>III - RESUMO DAS PRÁTICAS CONTÁBEIS</t>
    </r>
    <r>
      <rPr>
        <sz val="9"/>
        <rFont val="Times New Roman"/>
        <family val="1"/>
      </rPr>
      <t>-A prática contábil adotada é pelo regime de competência e os valores  estão apresentados em reais,que é a moeda funcional e de apresentação no Brasil</t>
    </r>
    <r>
      <rPr>
        <b/>
        <sz val="9"/>
        <rFont val="Times New Roman"/>
        <family val="1"/>
      </rPr>
      <t>.Nota 01</t>
    </r>
    <r>
      <rPr>
        <sz val="9"/>
        <rFont val="Times New Roman"/>
        <family val="1"/>
      </rPr>
      <t>-</t>
    </r>
    <r>
      <rPr>
        <b/>
        <sz val="9"/>
        <rFont val="Times New Roman"/>
        <family val="1"/>
      </rPr>
      <t>Caixa e Equivalente de Caixa</t>
    </r>
    <r>
      <rPr>
        <sz val="9"/>
        <rFont val="Times New Roman"/>
        <family val="1"/>
      </rPr>
      <t>- Os valores contabilizados neste grupo está representado pela moeda em caixa ,depósitos á vista em conta bancária e as aplicações financeiras originais acrescidos dos rendimentos financeiros correspondentes até a data do Balanço.</t>
    </r>
    <r>
      <rPr>
        <b/>
        <sz val="9"/>
        <rFont val="Times New Roman"/>
        <family val="1"/>
      </rPr>
      <t>Nota02</t>
    </r>
    <r>
      <rPr>
        <sz val="9"/>
        <rFont val="Times New Roman"/>
        <family val="1"/>
      </rPr>
      <t>-</t>
    </r>
    <r>
      <rPr>
        <b/>
        <sz val="9"/>
        <rFont val="Times New Roman"/>
        <family val="1"/>
      </rPr>
      <t>Valores a Receber</t>
    </r>
    <r>
      <rPr>
        <sz val="9"/>
        <rFont val="Times New Roman"/>
        <family val="1"/>
      </rPr>
      <t>-Apresenta o saldo de Recursos Públicos que a entidade tem a receber no exercicio subsequente a data do balanço.</t>
    </r>
    <r>
      <rPr>
        <b/>
        <sz val="9"/>
        <rFont val="Times New Roman"/>
        <family val="1"/>
      </rPr>
      <t>Nota 03</t>
    </r>
    <r>
      <rPr>
        <sz val="9"/>
        <rFont val="Times New Roman"/>
        <family val="1"/>
      </rPr>
      <t xml:space="preserve">- </t>
    </r>
    <r>
      <rPr>
        <b/>
        <sz val="9"/>
        <rFont val="Times New Roman"/>
        <family val="1"/>
      </rPr>
      <t>Contratos a Realizar</t>
    </r>
    <r>
      <rPr>
        <sz val="9"/>
        <rFont val="Times New Roman"/>
        <family val="1"/>
      </rPr>
      <t>-Apresenta o valor de um imóvel a transferir conforme o contrato firmado de venda .</t>
    </r>
    <r>
      <rPr>
        <b/>
        <sz val="9"/>
        <rFont val="Times New Roman"/>
        <family val="1"/>
      </rPr>
      <t>Nota 04</t>
    </r>
    <r>
      <rPr>
        <sz val="9"/>
        <rFont val="Times New Roman"/>
        <family val="1"/>
      </rPr>
      <t>-</t>
    </r>
    <r>
      <rPr>
        <b/>
        <sz val="9"/>
        <rFont val="Times New Roman"/>
        <family val="1"/>
      </rPr>
      <t>Imobilizado</t>
    </r>
    <r>
      <rPr>
        <sz val="9"/>
        <rFont val="Times New Roman"/>
        <family val="1"/>
      </rPr>
      <t>-Apresenta ovalor liquido dos bens imobilizados,segregados como bens sem restrições adquiridos com recursos próprios e os bens com restrições adquiridos com recursos públicos,ambos contabilizados pelo custo histórico ,deduzidos da depreciação anual estimada através da vida útil conforme as instruções da Receita Federal do Brasil(RFB),sendo acrescidos as aquisições de bens  até a data do Balanço .</t>
    </r>
  </si>
  <si>
    <r>
      <t xml:space="preserve">Caixa e Equivalentes de Caixa </t>
    </r>
    <r>
      <rPr>
        <i/>
        <sz val="9"/>
        <rFont val="Times New Roman"/>
        <family val="1"/>
      </rPr>
      <t>(Nota 01)</t>
    </r>
  </si>
  <si>
    <r>
      <t>Contratos  a Realizar (</t>
    </r>
    <r>
      <rPr>
        <i/>
        <sz val="9"/>
        <rFont val="Times New Roman"/>
        <family val="1"/>
      </rPr>
      <t>Nota 03</t>
    </r>
    <r>
      <rPr>
        <sz val="9"/>
        <rFont val="Times New Roman"/>
        <family val="1"/>
      </rPr>
      <t>)</t>
    </r>
  </si>
  <si>
    <r>
      <t>Imobilizado Liquido</t>
    </r>
    <r>
      <rPr>
        <b/>
        <i/>
        <sz val="9"/>
        <rFont val="Times New Roman"/>
        <family val="1"/>
      </rPr>
      <t xml:space="preserve"> (Nota 04)</t>
    </r>
  </si>
  <si>
    <t xml:space="preserve">Imobilizado Liquido S/ Restrição </t>
  </si>
  <si>
    <t xml:space="preserve">Imobilizado Liquido C/ Restrição </t>
  </si>
  <si>
    <r>
      <t>Fornecedores (</t>
    </r>
    <r>
      <rPr>
        <i/>
        <sz val="9"/>
        <rFont val="Times New Roman"/>
        <family val="1"/>
      </rPr>
      <t>Nota 05</t>
    </r>
    <r>
      <rPr>
        <sz val="9"/>
        <rFont val="Times New Roman"/>
        <family val="1"/>
      </rPr>
      <t>)</t>
    </r>
  </si>
  <si>
    <r>
      <t xml:space="preserve">Obrigações Trabalhitas e Sociais </t>
    </r>
    <r>
      <rPr>
        <i/>
        <sz val="9"/>
        <rFont val="Times New Roman"/>
        <family val="1"/>
      </rPr>
      <t>(</t>
    </r>
    <r>
      <rPr>
        <sz val="9"/>
        <rFont val="Times New Roman"/>
        <family val="1"/>
      </rPr>
      <t>Nota 06</t>
    </r>
    <r>
      <rPr>
        <i/>
        <sz val="9"/>
        <rFont val="Times New Roman"/>
        <family val="1"/>
      </rPr>
      <t>)</t>
    </r>
  </si>
  <si>
    <r>
      <t>Obrigações Tributárias</t>
    </r>
    <r>
      <rPr>
        <i/>
        <sz val="9"/>
        <rFont val="Times New Roman"/>
        <family val="1"/>
      </rPr>
      <t>(Nota 07)</t>
    </r>
  </si>
  <si>
    <r>
      <t>Renuncia Fiscal a Usufruir-Cebas</t>
    </r>
    <r>
      <rPr>
        <i/>
        <sz val="9"/>
        <rFont val="Times New Roman"/>
        <family val="1"/>
      </rPr>
      <t>(Nota 08)</t>
    </r>
  </si>
  <si>
    <r>
      <t>Adiantamentos Recebidos</t>
    </r>
    <r>
      <rPr>
        <i/>
        <sz val="9"/>
        <rFont val="Times New Roman"/>
        <family val="1"/>
      </rPr>
      <t>(Nota 09)</t>
    </r>
  </si>
  <si>
    <r>
      <t>Subvenções a Realizar</t>
    </r>
    <r>
      <rPr>
        <i/>
        <sz val="9"/>
        <rFont val="Times New Roman"/>
        <family val="1"/>
      </rPr>
      <t>(Nota 10)</t>
    </r>
  </si>
  <si>
    <r>
      <rPr>
        <b/>
        <sz val="9"/>
        <rFont val="Times New Roman"/>
        <family val="1"/>
      </rPr>
      <t>Patrimônio Liquído (</t>
    </r>
    <r>
      <rPr>
        <i/>
        <sz val="9"/>
        <rFont val="Times New Roman"/>
        <family val="1"/>
      </rPr>
      <t>Nota 12)</t>
    </r>
  </si>
  <si>
    <r>
      <t>Despesas / Receitas Operacionais</t>
    </r>
    <r>
      <rPr>
        <b/>
        <i/>
        <sz val="9"/>
        <rFont val="Times New Roman"/>
        <family val="1"/>
      </rPr>
      <t xml:space="preserve"> (Nota 14)</t>
    </r>
  </si>
  <si>
    <r>
      <t>Resultados Financeiros Líquidas (</t>
    </r>
    <r>
      <rPr>
        <i/>
        <sz val="9"/>
        <rFont val="Times New Roman"/>
        <family val="1"/>
      </rPr>
      <t>Nota 15</t>
    </r>
    <r>
      <rPr>
        <sz val="9"/>
        <rFont val="Times New Roman"/>
        <family val="1"/>
      </rPr>
      <t>)</t>
    </r>
  </si>
  <si>
    <r>
      <t>Receitas Diferidas</t>
    </r>
    <r>
      <rPr>
        <i/>
        <sz val="9"/>
        <rFont val="Times New Roman"/>
        <family val="1"/>
      </rPr>
      <t>(Nota 11)</t>
    </r>
  </si>
  <si>
    <r>
      <t>Nota10.Subvenções a Executar-</t>
    </r>
    <r>
      <rPr>
        <sz val="9"/>
        <rFont val="Times New Roman"/>
        <family val="1"/>
      </rPr>
      <t>Apresenta o saldo de recursos públicos a serem executados pela entidade no exercício de 2026 conforme homologação do termo de fomento com órgãos públicos</t>
    </r>
    <r>
      <rPr>
        <b/>
        <sz val="9"/>
        <rFont val="Times New Roman"/>
        <family val="1"/>
      </rPr>
      <t>.Nota11.Bens a Realizar-</t>
    </r>
    <r>
      <rPr>
        <sz val="9"/>
        <rFont val="Times New Roman"/>
        <family val="1"/>
      </rPr>
      <t>Apresenta o saldo de bens com restrições adquiridos pela entidade com verbas públicas.</t>
    </r>
    <r>
      <rPr>
        <b/>
        <sz val="9"/>
        <rFont val="Times New Roman"/>
        <family val="1"/>
      </rPr>
      <t>Nota12.Patrimônio Líquido</t>
    </r>
    <r>
      <rPr>
        <sz val="9"/>
        <rFont val="Times New Roman"/>
        <family val="1"/>
      </rPr>
      <t>-Apresentado pelo Valor Liquido na data do balanço, demonstrado o patrimônio social do ano anterior junto ao resultado verificado do exercício de 2025</t>
    </r>
    <r>
      <rPr>
        <b/>
        <sz val="9"/>
        <rFont val="Times New Roman"/>
        <family val="1"/>
      </rPr>
      <t>.Nota 13-Receita Bruta</t>
    </r>
    <r>
      <rPr>
        <sz val="9"/>
        <rFont val="Times New Roman"/>
        <family val="1"/>
      </rPr>
      <t>-Apresenta os valores recebidos segregados conforme o recebimento e execução do mesmo</t>
    </r>
    <r>
      <rPr>
        <b/>
        <sz val="9"/>
        <rFont val="Times New Roman"/>
        <family val="1"/>
      </rPr>
      <t>.Nota14- Despesas/Receitas Operacionais-</t>
    </r>
    <r>
      <rPr>
        <sz val="9"/>
        <rFont val="Times New Roman"/>
        <family val="1"/>
      </rPr>
      <t>Apresenta as despesas aplicadas pela entidade em suas finalidades institucionais ,em conformidade ao estatuto social,exigências legais e fiscais,respaldadas em documentação hábil, e segregadas por recursos públicos e próprios,</t>
    </r>
    <r>
      <rPr>
        <b/>
        <sz val="9"/>
        <rFont val="Times New Roman"/>
        <family val="1"/>
      </rPr>
      <t>Nota 15a) Resultado Financeiro Líquido</t>
    </r>
    <r>
      <rPr>
        <sz val="9"/>
        <rFont val="Times New Roman"/>
        <family val="1"/>
      </rPr>
      <t>-Apresentado os rendimentos recebidos através das aplicações financeiras e deduzidos das despesas financeiras pagos pelas contas bancárias.</t>
    </r>
    <r>
      <rPr>
        <b/>
        <sz val="9"/>
        <rFont val="Times New Roman"/>
        <family val="1"/>
      </rPr>
      <t>IV-Demonstração do Fluxo de Caixa-</t>
    </r>
    <r>
      <rPr>
        <sz val="9"/>
        <rFont val="Times New Roman"/>
        <family val="1"/>
      </rPr>
      <t xml:space="preserve"> A demonstração foi elaborada em conformidade com a NBC TG 03 e o metódo de elaboração que a entidade optou foi o Indireto.</t>
    </r>
    <r>
      <rPr>
        <b/>
        <sz val="9"/>
        <rFont val="Times New Roman"/>
        <family val="1"/>
      </rPr>
      <t xml:space="preserve">V-Doações- </t>
    </r>
    <r>
      <rPr>
        <sz val="9"/>
        <rFont val="Times New Roman"/>
        <family val="1"/>
      </rPr>
      <t xml:space="preserve">A entidade recebeu doações no ano de 2025 de pessoas fisicas e juridicas onde o valores foram aplicados em assistências sociais em prol das crianças e adolescentes conforme o estatuto social.  </t>
    </r>
    <r>
      <rPr>
        <b/>
        <sz val="9"/>
        <rFont val="Times New Roman"/>
        <family val="1"/>
      </rPr>
      <t>VI- RESULTADO DO EXERCÍCIO</t>
    </r>
    <r>
      <rPr>
        <sz val="9"/>
        <rFont val="Times New Roman"/>
        <family val="1"/>
      </rPr>
      <t xml:space="preserve">-O superávit de </t>
    </r>
    <r>
      <rPr>
        <b/>
        <sz val="9"/>
        <rFont val="Times New Roman"/>
        <family val="1"/>
      </rPr>
      <t>R$ 482.039,93</t>
    </r>
    <r>
      <rPr>
        <sz val="9"/>
        <rFont val="Times New Roman"/>
        <family val="1"/>
      </rPr>
      <t xml:space="preserve"> apurado em 2025 será incorporado ao Patrimônio Social no ano de 2026 em conformidade com as exigências legais e estatutárias.</t>
    </r>
  </si>
  <si>
    <r>
      <rPr>
        <b/>
        <sz val="9"/>
        <rFont val="Times New Roman"/>
        <family val="1"/>
      </rPr>
      <t>Nota 05.Fornecedores</t>
    </r>
    <r>
      <rPr>
        <sz val="9"/>
        <rFont val="Times New Roman"/>
        <family val="1"/>
      </rPr>
      <t>-Apresenta o saldo a pagar referente a aquisição de bens ou materiais a prazo.</t>
    </r>
    <r>
      <rPr>
        <b/>
        <sz val="9"/>
        <rFont val="Times New Roman"/>
        <family val="1"/>
      </rPr>
      <t>Nota 06.Obrigações Trabalhistas e Sociais-</t>
    </r>
    <r>
      <rPr>
        <sz val="9"/>
        <rFont val="Times New Roman"/>
        <family val="1"/>
      </rPr>
      <t>Apresenta o saldo de salários e encargos sociais a serem pagos no exercício de 2026.</t>
    </r>
    <r>
      <rPr>
        <b/>
        <sz val="9"/>
        <rFont val="Times New Roman"/>
        <family val="1"/>
      </rPr>
      <t>Nota 07.Obrigações Tributária-</t>
    </r>
    <r>
      <rPr>
        <sz val="9"/>
        <rFont val="Times New Roman"/>
        <family val="1"/>
      </rPr>
      <t>Apresenta o saldo de impostos fiscais a serem pagos no exercício de 2026.</t>
    </r>
    <r>
      <rPr>
        <b/>
        <sz val="9"/>
        <rFont val="Times New Roman"/>
        <family val="1"/>
      </rPr>
      <t>Nota 08.Renúncia Fiscal a Usufruir-</t>
    </r>
    <r>
      <rPr>
        <sz val="9"/>
        <rFont val="Times New Roman"/>
        <family val="1"/>
      </rPr>
      <t xml:space="preserve">Apresenta o saldo do beneficio concedido pelo Cebas no mês de dezembro/2025 para ser usufruido em janeiro de 2026.  </t>
    </r>
    <r>
      <rPr>
        <b/>
        <sz val="9"/>
        <rFont val="Times New Roman"/>
        <family val="1"/>
      </rPr>
      <t>Nota 09.Adiantamentos Recebidos-</t>
    </r>
    <r>
      <rPr>
        <sz val="9"/>
        <rFont val="Times New Roman"/>
        <family val="1"/>
      </rPr>
      <t>Apresenta o saldo de valores recebidos conforme contrato de compromisso da venda de um imóvel da entidade.</t>
    </r>
  </si>
  <si>
    <t xml:space="preserve">Adiantamentos </t>
  </si>
  <si>
    <t xml:space="preserve">Receitas Incondicionais </t>
  </si>
  <si>
    <r>
      <t xml:space="preserve">Receita Bruta </t>
    </r>
    <r>
      <rPr>
        <b/>
        <i/>
        <sz val="9"/>
        <rFont val="Times New Roman"/>
        <family val="1"/>
      </rPr>
      <t xml:space="preserve">(Nota 13) </t>
    </r>
  </si>
  <si>
    <r>
      <t>Valores a Receber (</t>
    </r>
    <r>
      <rPr>
        <i/>
        <sz val="9"/>
        <rFont val="Times New Roman"/>
        <family val="1"/>
      </rPr>
      <t>Nota 02)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</si>
</sst>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R$&quot;\ * #,##0.00_-;\-&quot;R$&quot;\ * #,##0.00_-;_-&quot;R$&quot;\ * &quot;-&quot;??_-;_-@_-"/>
    <numFmt numFmtId="164" formatCode="_(* #,##0_);_(* \(#,##0\);_(* &quot;-&quot;_);_(@_)"/>
    <numFmt numFmtId="165" formatCode="_(* #,##0.00_);_(* \(#,##0.00\);_(* &quot;-&quot;??_);_(@_)"/>
    <numFmt numFmtId="166" formatCode="\(##,###\)"/>
    <numFmt numFmtId="167" formatCode="_(* #,##0.00_);_(* \(#,##0.00\);_(* &quot;-&quot;_);_(@_)"/>
  </numFmts>
  <fonts count="16" x14ac:knownFonts="1">
    <font>
      <sz val="10"/>
      <name val="Arial"/>
      <family val="2"/>
    </font>
    <font>
      <sz val="10"/>
      <name val="Arial"/>
      <family val="2"/>
    </font>
    <font>
      <b/>
      <sz val="11"/>
      <name val="Times New Roman"/>
      <family val="1"/>
    </font>
    <font>
      <sz val="11"/>
      <name val="Times New Roman"/>
      <family val="1"/>
    </font>
    <font>
      <sz val="10"/>
      <name val="Times New Roman"/>
      <family val="1"/>
    </font>
    <font>
      <sz val="10"/>
      <name val="Arial"/>
      <family val="2"/>
    </font>
    <font>
      <b/>
      <sz val="12"/>
      <name val="Times New Roman"/>
      <family val="1"/>
    </font>
    <font>
      <b/>
      <sz val="14"/>
      <name val="Times New Roman"/>
      <family val="1"/>
    </font>
    <font>
      <sz val="12"/>
      <name val="Times New Roman"/>
      <family val="1"/>
    </font>
    <font>
      <sz val="8"/>
      <name val="Arial"/>
      <family val="2"/>
    </font>
    <font>
      <sz val="9"/>
      <name val="Times New Roman"/>
      <family val="1"/>
    </font>
    <font>
      <b/>
      <sz val="9"/>
      <name val="Times New Roman"/>
      <family val="1"/>
    </font>
    <font>
      <b/>
      <u/>
      <sz val="9"/>
      <name val="Times New Roman"/>
      <family val="1"/>
    </font>
    <font>
      <b/>
      <i/>
      <sz val="9"/>
      <name val="Times New Roman"/>
      <family val="1"/>
    </font>
    <font>
      <i/>
      <sz val="9"/>
      <name val="Times New Roman"/>
      <family val="1"/>
    </font>
    <font>
      <b/>
      <sz val="10"/>
      <name val="Times New Roman"/>
      <family val="1"/>
    </font>
  </fonts>
  <fills count="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tint="-0.249977111117893"/>
        <bgColor indexed="64"/>
      </patternFill>
    </fill>
  </fills>
  <borders count="15">
    <border>
      <left/>
      <right/>
      <top/>
      <bottom/>
      <diagonal/>
    </border>
    <border>
      <left/>
      <right/>
      <top/>
      <bottom style="thin">
        <color indexed="8"/>
      </bottom>
      <diagonal/>
    </border>
    <border>
      <left/>
      <right/>
      <top style="thin">
        <color indexed="8"/>
      </top>
      <bottom style="thin">
        <color indexed="8"/>
      </bottom>
      <diagonal/>
    </border>
    <border>
      <left/>
      <right/>
      <top style="thin">
        <color indexed="8"/>
      </top>
      <bottom style="double">
        <color indexed="8"/>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5">
    <xf numFmtId="0" fontId="0" fillId="0" borderId="0"/>
    <xf numFmtId="0" fontId="5" fillId="0" borderId="0"/>
    <xf numFmtId="165" fontId="1" fillId="0" borderId="0" applyFill="0" applyBorder="0" applyAlignment="0" applyProtection="0"/>
    <xf numFmtId="0" fontId="1" fillId="0" borderId="0"/>
    <xf numFmtId="44" fontId="1" fillId="0" borderId="0" applyFont="0" applyFill="0" applyBorder="0" applyAlignment="0" applyProtection="0"/>
  </cellStyleXfs>
  <cellXfs count="167">
    <xf numFmtId="0" fontId="0" fillId="0" borderId="0" xfId="0"/>
    <xf numFmtId="0" fontId="2" fillId="0" borderId="0" xfId="0" applyFont="1" applyAlignment="1">
      <alignment horizontal="center"/>
    </xf>
    <xf numFmtId="0" fontId="3" fillId="0" borderId="0" xfId="0" applyFont="1"/>
    <xf numFmtId="0" fontId="2" fillId="0" borderId="0" xfId="0" applyFont="1"/>
    <xf numFmtId="1" fontId="2" fillId="0" borderId="1" xfId="0" applyNumberFormat="1" applyFont="1" applyBorder="1" applyAlignment="1">
      <alignment horizontal="center"/>
    </xf>
    <xf numFmtId="1" fontId="3" fillId="0" borderId="0" xfId="0" applyNumberFormat="1" applyFont="1"/>
    <xf numFmtId="3" fontId="3" fillId="0" borderId="0" xfId="0" applyNumberFormat="1" applyFont="1"/>
    <xf numFmtId="3" fontId="3" fillId="0" borderId="0" xfId="0" applyNumberFormat="1" applyFont="1" applyAlignment="1">
      <alignment horizontal="right"/>
    </xf>
    <xf numFmtId="0" fontId="3" fillId="0" borderId="0" xfId="0" applyFont="1" applyAlignment="1">
      <alignment horizontal="right"/>
    </xf>
    <xf numFmtId="166" fontId="3" fillId="0" borderId="0" xfId="0" applyNumberFormat="1" applyFont="1" applyAlignment="1">
      <alignment horizontal="right"/>
    </xf>
    <xf numFmtId="0" fontId="4" fillId="0" borderId="0" xfId="0" applyFont="1"/>
    <xf numFmtId="0" fontId="7" fillId="0" borderId="0" xfId="0" applyFont="1" applyAlignment="1">
      <alignment horizontal="center"/>
    </xf>
    <xf numFmtId="164" fontId="3" fillId="0" borderId="0" xfId="0" applyNumberFormat="1" applyFont="1"/>
    <xf numFmtId="164" fontId="3" fillId="0" borderId="0" xfId="0" applyNumberFormat="1" applyFont="1" applyAlignment="1">
      <alignment horizontal="right"/>
    </xf>
    <xf numFmtId="164" fontId="3" fillId="0" borderId="1" xfId="0" applyNumberFormat="1" applyFont="1" applyBorder="1" applyAlignment="1">
      <alignment horizontal="right"/>
    </xf>
    <xf numFmtId="164" fontId="3" fillId="0" borderId="2" xfId="0" applyNumberFormat="1" applyFont="1" applyBorder="1" applyAlignment="1">
      <alignment horizontal="right"/>
    </xf>
    <xf numFmtId="164" fontId="3" fillId="0" borderId="3" xfId="0" applyNumberFormat="1" applyFont="1" applyBorder="1" applyAlignment="1">
      <alignment horizontal="right"/>
    </xf>
    <xf numFmtId="0" fontId="10" fillId="0" borderId="9" xfId="0" applyFont="1" applyBorder="1"/>
    <xf numFmtId="0" fontId="10" fillId="0" borderId="0" xfId="0" applyFont="1"/>
    <xf numFmtId="0" fontId="11" fillId="0" borderId="9" xfId="0" applyFont="1" applyBorder="1"/>
    <xf numFmtId="0" fontId="10" fillId="0" borderId="9" xfId="0" applyFont="1" applyBorder="1" applyAlignment="1">
      <alignment horizontal="left"/>
    </xf>
    <xf numFmtId="0" fontId="10" fillId="2" borderId="9" xfId="0" applyFont="1" applyFill="1" applyBorder="1"/>
    <xf numFmtId="0" fontId="11" fillId="2" borderId="9" xfId="0" applyFont="1" applyFill="1" applyBorder="1"/>
    <xf numFmtId="0" fontId="11" fillId="4" borderId="14" xfId="0" applyFont="1" applyFill="1" applyBorder="1"/>
    <xf numFmtId="0" fontId="10" fillId="0" borderId="0" xfId="0" applyFont="1" applyAlignment="1">
      <alignment vertical="center" wrapText="1"/>
    </xf>
    <xf numFmtId="0" fontId="10" fillId="0" borderId="9" xfId="0" applyFont="1" applyBorder="1" applyAlignment="1">
      <alignment wrapText="1"/>
    </xf>
    <xf numFmtId="0" fontId="10" fillId="0" borderId="12" xfId="0" applyFont="1" applyBorder="1" applyAlignment="1">
      <alignment wrapText="1"/>
    </xf>
    <xf numFmtId="0" fontId="11" fillId="4" borderId="4" xfId="0" applyFont="1" applyFill="1" applyBorder="1" applyAlignment="1">
      <alignment horizontal="center" vertical="top" wrapText="1" readingOrder="1"/>
    </xf>
    <xf numFmtId="167" fontId="10" fillId="0" borderId="10" xfId="0" applyNumberFormat="1" applyFont="1" applyBorder="1" applyAlignment="1">
      <alignment horizontal="center" vertical="center"/>
    </xf>
    <xf numFmtId="167" fontId="10" fillId="2" borderId="10" xfId="0" applyNumberFormat="1" applyFont="1" applyFill="1" applyBorder="1" applyAlignment="1">
      <alignment horizontal="center" vertical="center"/>
    </xf>
    <xf numFmtId="167" fontId="11" fillId="2" borderId="10" xfId="0" applyNumberFormat="1" applyFont="1" applyFill="1" applyBorder="1" applyAlignment="1">
      <alignment horizontal="center" vertical="center"/>
    </xf>
    <xf numFmtId="4" fontId="10" fillId="0" borderId="5" xfId="0" applyNumberFormat="1" applyFont="1" applyBorder="1" applyAlignment="1">
      <alignment wrapText="1"/>
    </xf>
    <xf numFmtId="0" fontId="11" fillId="3" borderId="9" xfId="0" applyFont="1" applyFill="1" applyBorder="1" applyAlignment="1">
      <alignment wrapText="1"/>
    </xf>
    <xf numFmtId="0" fontId="11" fillId="3" borderId="14" xfId="0" applyFont="1" applyFill="1" applyBorder="1" applyAlignment="1">
      <alignment wrapText="1"/>
    </xf>
    <xf numFmtId="4" fontId="11" fillId="3" borderId="4" xfId="0" applyNumberFormat="1" applyFont="1" applyFill="1" applyBorder="1" applyAlignment="1">
      <alignment wrapText="1"/>
    </xf>
    <xf numFmtId="4" fontId="11" fillId="3" borderId="4" xfId="2" applyNumberFormat="1" applyFont="1" applyFill="1" applyBorder="1" applyAlignment="1">
      <alignment wrapText="1"/>
    </xf>
    <xf numFmtId="0" fontId="11" fillId="4" borderId="4" xfId="0" applyFont="1" applyFill="1" applyBorder="1"/>
    <xf numFmtId="0" fontId="10" fillId="2" borderId="0" xfId="0" applyFont="1" applyFill="1" applyAlignment="1">
      <alignment vertical="top" wrapText="1" readingOrder="1"/>
    </xf>
    <xf numFmtId="4" fontId="11" fillId="4" borderId="4" xfId="0" applyNumberFormat="1" applyFont="1" applyFill="1" applyBorder="1"/>
    <xf numFmtId="0" fontId="10" fillId="2" borderId="9" xfId="0" applyFont="1" applyFill="1" applyBorder="1" applyAlignment="1">
      <alignment horizontal="left" vertical="center" readingOrder="1"/>
    </xf>
    <xf numFmtId="0" fontId="10" fillId="2" borderId="9" xfId="0" applyFont="1" applyFill="1" applyBorder="1" applyAlignment="1">
      <alignment vertical="center" readingOrder="1"/>
    </xf>
    <xf numFmtId="0" fontId="10" fillId="2" borderId="9" xfId="0" applyFont="1" applyFill="1" applyBorder="1" applyAlignment="1">
      <alignment vertical="top" wrapText="1" readingOrder="1"/>
    </xf>
    <xf numFmtId="0" fontId="11" fillId="2" borderId="9" xfId="0" applyFont="1" applyFill="1" applyBorder="1" applyAlignment="1">
      <alignment vertical="top" wrapText="1" readingOrder="1"/>
    </xf>
    <xf numFmtId="0" fontId="11" fillId="3" borderId="9" xfId="0" applyFont="1" applyFill="1" applyBorder="1" applyAlignment="1">
      <alignment vertical="top" wrapText="1" readingOrder="1"/>
    </xf>
    <xf numFmtId="167" fontId="11" fillId="2" borderId="10" xfId="0" applyNumberFormat="1" applyFont="1" applyFill="1" applyBorder="1" applyAlignment="1">
      <alignment vertical="top" wrapText="1" readingOrder="1"/>
    </xf>
    <xf numFmtId="167" fontId="10" fillId="2" borderId="10" xfId="0" applyNumberFormat="1" applyFont="1" applyFill="1" applyBorder="1" applyAlignment="1">
      <alignment vertical="top" wrapText="1" readingOrder="1"/>
    </xf>
    <xf numFmtId="167" fontId="10" fillId="2" borderId="5" xfId="0" applyNumberFormat="1" applyFont="1" applyFill="1" applyBorder="1" applyAlignment="1">
      <alignment vertical="top" wrapText="1" readingOrder="1"/>
    </xf>
    <xf numFmtId="0" fontId="10" fillId="2" borderId="5" xfId="0" applyFont="1" applyFill="1" applyBorder="1" applyAlignment="1">
      <alignment vertical="top" wrapText="1" readingOrder="1"/>
    </xf>
    <xf numFmtId="0" fontId="11" fillId="3" borderId="4" xfId="0" applyFont="1" applyFill="1" applyBorder="1" applyAlignment="1">
      <alignment vertical="top" wrapText="1" readingOrder="1"/>
    </xf>
    <xf numFmtId="167" fontId="11" fillId="3" borderId="13" xfId="0" applyNumberFormat="1" applyFont="1" applyFill="1" applyBorder="1" applyAlignment="1">
      <alignment vertical="top" wrapText="1" readingOrder="1"/>
    </xf>
    <xf numFmtId="0" fontId="11" fillId="4" borderId="4" xfId="0" applyFont="1" applyFill="1" applyBorder="1" applyAlignment="1">
      <alignment horizontal="center" vertical="center" wrapText="1" readingOrder="1"/>
    </xf>
    <xf numFmtId="0" fontId="11" fillId="0" borderId="7" xfId="0" applyFont="1" applyBorder="1"/>
    <xf numFmtId="0" fontId="11" fillId="0" borderId="6" xfId="0" applyFont="1" applyBorder="1"/>
    <xf numFmtId="167" fontId="11" fillId="2" borderId="10" xfId="0" applyNumberFormat="1" applyFont="1" applyFill="1" applyBorder="1" applyAlignment="1">
      <alignment vertical="center"/>
    </xf>
    <xf numFmtId="0" fontId="10" fillId="2" borderId="12" xfId="0" applyFont="1" applyFill="1" applyBorder="1" applyAlignment="1">
      <alignment vertical="top" wrapText="1" readingOrder="1"/>
    </xf>
    <xf numFmtId="0" fontId="11" fillId="3" borderId="14" xfId="0" applyFont="1" applyFill="1" applyBorder="1" applyAlignment="1">
      <alignment vertical="top" wrapText="1" readingOrder="1"/>
    </xf>
    <xf numFmtId="0" fontId="11" fillId="4" borderId="9" xfId="0" applyFont="1" applyFill="1" applyBorder="1" applyAlignment="1">
      <alignment horizontal="left" vertical="center" wrapText="1" readingOrder="1"/>
    </xf>
    <xf numFmtId="0" fontId="11" fillId="4" borderId="9" xfId="0" applyFont="1" applyFill="1" applyBorder="1" applyAlignment="1">
      <alignment horizontal="left" vertical="center" readingOrder="1"/>
    </xf>
    <xf numFmtId="167" fontId="10" fillId="4" borderId="10" xfId="4" applyNumberFormat="1" applyFont="1" applyFill="1" applyBorder="1" applyAlignment="1">
      <alignment horizontal="center" vertical="center" readingOrder="1"/>
    </xf>
    <xf numFmtId="167" fontId="11" fillId="4" borderId="10" xfId="0" applyNumberFormat="1" applyFont="1" applyFill="1" applyBorder="1" applyAlignment="1">
      <alignment horizontal="center" vertical="center"/>
    </xf>
    <xf numFmtId="0" fontId="11" fillId="5" borderId="9" xfId="0" applyFont="1" applyFill="1" applyBorder="1" applyAlignment="1">
      <alignment vertical="center" readingOrder="1"/>
    </xf>
    <xf numFmtId="4" fontId="11" fillId="3" borderId="13" xfId="0" applyNumberFormat="1" applyFont="1" applyFill="1" applyBorder="1" applyAlignment="1">
      <alignment wrapText="1"/>
    </xf>
    <xf numFmtId="0" fontId="10" fillId="0" borderId="0" xfId="0" applyFont="1" applyAlignment="1">
      <alignment vertical="distributed" wrapText="1" readingOrder="1"/>
    </xf>
    <xf numFmtId="44" fontId="10" fillId="0" borderId="0" xfId="4" applyFont="1" applyBorder="1" applyAlignment="1">
      <alignment horizontal="justify" vertical="center" readingOrder="1"/>
    </xf>
    <xf numFmtId="0" fontId="10" fillId="0" borderId="9" xfId="0" applyFont="1" applyBorder="1" applyAlignment="1">
      <alignment horizontal="justify" vertical="center" readingOrder="1"/>
    </xf>
    <xf numFmtId="0" fontId="10" fillId="0" borderId="0" xfId="0" applyFont="1" applyAlignment="1">
      <alignment horizontal="justify" vertical="center" readingOrder="1"/>
    </xf>
    <xf numFmtId="0" fontId="11" fillId="4" borderId="14" xfId="0" applyFont="1" applyFill="1" applyBorder="1" applyAlignment="1">
      <alignment horizontal="justify" vertical="center" readingOrder="1"/>
    </xf>
    <xf numFmtId="0" fontId="11" fillId="4" borderId="4" xfId="0" applyFont="1" applyFill="1" applyBorder="1" applyAlignment="1">
      <alignment horizontal="justify" vertical="center" readingOrder="1"/>
    </xf>
    <xf numFmtId="44" fontId="11" fillId="4" borderId="4" xfId="4" applyFont="1" applyFill="1" applyBorder="1" applyAlignment="1">
      <alignment horizontal="justify" vertical="center" readingOrder="1"/>
    </xf>
    <xf numFmtId="0" fontId="10" fillId="2" borderId="0" xfId="0" applyFont="1" applyFill="1" applyAlignment="1">
      <alignment vertical="top" readingOrder="1"/>
    </xf>
    <xf numFmtId="0" fontId="10" fillId="2" borderId="9" xfId="0" applyFont="1" applyFill="1" applyBorder="1" applyAlignment="1">
      <alignment horizontal="left"/>
    </xf>
    <xf numFmtId="0" fontId="11" fillId="4" borderId="14" xfId="0" applyFont="1" applyFill="1" applyBorder="1" applyAlignment="1">
      <alignment horizontal="left" vertical="top" wrapText="1" readingOrder="1"/>
    </xf>
    <xf numFmtId="0" fontId="11" fillId="4" borderId="4" xfId="0" applyFont="1" applyFill="1" applyBorder="1" applyAlignment="1">
      <alignment horizontal="left" vertical="top" wrapText="1" readingOrder="1"/>
    </xf>
    <xf numFmtId="0" fontId="11" fillId="2" borderId="0" xfId="0" applyFont="1" applyFill="1" applyAlignment="1">
      <alignment horizontal="justify" vertical="top" wrapText="1" readingOrder="1"/>
    </xf>
    <xf numFmtId="0" fontId="10" fillId="2" borderId="0" xfId="0" applyFont="1" applyFill="1" applyAlignment="1">
      <alignment horizontal="justify" vertical="top" readingOrder="1"/>
    </xf>
    <xf numFmtId="167" fontId="11" fillId="4" borderId="4" xfId="0" applyNumberFormat="1" applyFont="1" applyFill="1" applyBorder="1"/>
    <xf numFmtId="167" fontId="11" fillId="4" borderId="13" xfId="0" applyNumberFormat="1" applyFont="1" applyFill="1" applyBorder="1"/>
    <xf numFmtId="0" fontId="11" fillId="0" borderId="6" xfId="0" applyFont="1" applyBorder="1" applyAlignment="1">
      <alignment horizontal="center" vertical="center"/>
    </xf>
    <xf numFmtId="0" fontId="11" fillId="5" borderId="9" xfId="0" applyFont="1" applyFill="1" applyBorder="1" applyAlignment="1">
      <alignment horizontal="left" vertical="center" wrapText="1" readingOrder="1"/>
    </xf>
    <xf numFmtId="1" fontId="12" fillId="0" borderId="0" xfId="0" applyNumberFormat="1" applyFont="1" applyAlignment="1">
      <alignment horizontal="center"/>
    </xf>
    <xf numFmtId="1" fontId="12" fillId="0" borderId="10" xfId="0" applyNumberFormat="1" applyFont="1" applyBorder="1" applyAlignment="1">
      <alignment horizontal="center"/>
    </xf>
    <xf numFmtId="0" fontId="11" fillId="0" borderId="0" xfId="0" applyFont="1"/>
    <xf numFmtId="167" fontId="10" fillId="0" borderId="0" xfId="0" applyNumberFormat="1" applyFont="1" applyAlignment="1">
      <alignment vertical="center"/>
    </xf>
    <xf numFmtId="165" fontId="11" fillId="0" borderId="0" xfId="0" applyNumberFormat="1" applyFont="1" applyAlignment="1">
      <alignment horizontal="center" vertical="center"/>
    </xf>
    <xf numFmtId="165" fontId="11" fillId="0" borderId="0" xfId="0" applyNumberFormat="1" applyFont="1"/>
    <xf numFmtId="0" fontId="10" fillId="2" borderId="0" xfId="0" applyFont="1" applyFill="1" applyAlignment="1">
      <alignment horizontal="left"/>
    </xf>
    <xf numFmtId="167" fontId="10" fillId="2" borderId="0" xfId="0" applyNumberFormat="1" applyFont="1" applyFill="1" applyAlignment="1">
      <alignment vertical="center"/>
    </xf>
    <xf numFmtId="165" fontId="10" fillId="0" borderId="0" xfId="0" applyNumberFormat="1" applyFont="1" applyAlignment="1">
      <alignment horizontal="center" vertical="center"/>
    </xf>
    <xf numFmtId="165" fontId="10" fillId="0" borderId="0" xfId="0" applyNumberFormat="1" applyFont="1"/>
    <xf numFmtId="165" fontId="10" fillId="2" borderId="0" xfId="2" applyFont="1" applyFill="1" applyBorder="1" applyAlignment="1">
      <alignment horizontal="center" vertical="center"/>
    </xf>
    <xf numFmtId="165" fontId="10" fillId="2" borderId="0" xfId="2" applyFont="1" applyFill="1" applyBorder="1"/>
    <xf numFmtId="0" fontId="10" fillId="2" borderId="0" xfId="0" applyFont="1" applyFill="1"/>
    <xf numFmtId="165" fontId="10" fillId="0" borderId="0" xfId="2" applyFont="1" applyBorder="1"/>
    <xf numFmtId="0" fontId="11" fillId="0" borderId="0" xfId="0" applyFont="1" applyAlignment="1">
      <alignment horizontal="left"/>
    </xf>
    <xf numFmtId="0" fontId="11" fillId="2" borderId="0" xfId="0" applyFont="1" applyFill="1"/>
    <xf numFmtId="167" fontId="11" fillId="2" borderId="0" xfId="0" applyNumberFormat="1" applyFont="1" applyFill="1" applyAlignment="1">
      <alignment vertical="center"/>
    </xf>
    <xf numFmtId="165" fontId="11" fillId="2" borderId="0" xfId="2" applyFont="1" applyFill="1" applyBorder="1" applyAlignment="1">
      <alignment horizontal="center" vertical="center"/>
    </xf>
    <xf numFmtId="165" fontId="11" fillId="2" borderId="0" xfId="2" applyFont="1" applyFill="1" applyBorder="1"/>
    <xf numFmtId="165" fontId="10" fillId="2" borderId="0" xfId="0" applyNumberFormat="1" applyFont="1" applyFill="1"/>
    <xf numFmtId="0" fontId="13" fillId="0" borderId="0" xfId="0" applyFont="1"/>
    <xf numFmtId="3" fontId="10" fillId="2" borderId="0" xfId="0" applyNumberFormat="1" applyFont="1" applyFill="1"/>
    <xf numFmtId="3" fontId="11" fillId="0" borderId="0" xfId="0" applyNumberFormat="1" applyFont="1"/>
    <xf numFmtId="0" fontId="11" fillId="0" borderId="0" xfId="0" applyFont="1" applyAlignment="1">
      <alignment horizontal="center" vertical="center" wrapText="1"/>
    </xf>
    <xf numFmtId="0" fontId="11" fillId="5" borderId="0" xfId="0" applyFont="1" applyFill="1" applyAlignment="1">
      <alignment horizontal="left" vertical="center" wrapText="1" readingOrder="1"/>
    </xf>
    <xf numFmtId="0" fontId="11" fillId="5" borderId="0" xfId="0" applyFont="1" applyFill="1" applyAlignment="1">
      <alignment horizontal="center" vertical="center" wrapText="1" readingOrder="1"/>
    </xf>
    <xf numFmtId="0" fontId="11" fillId="5" borderId="10" xfId="0" applyFont="1" applyFill="1" applyBorder="1" applyAlignment="1">
      <alignment horizontal="center" vertical="center" wrapText="1" readingOrder="1"/>
    </xf>
    <xf numFmtId="0" fontId="10" fillId="2" borderId="0" xfId="0" applyFont="1" applyFill="1" applyAlignment="1">
      <alignment horizontal="left" vertical="center" readingOrder="1"/>
    </xf>
    <xf numFmtId="167" fontId="10" fillId="2" borderId="0" xfId="0" applyNumberFormat="1" applyFont="1" applyFill="1" applyAlignment="1">
      <alignment horizontal="center" vertical="center"/>
    </xf>
    <xf numFmtId="0" fontId="11" fillId="4" borderId="0" xfId="0" applyFont="1" applyFill="1" applyAlignment="1">
      <alignment horizontal="left" vertical="center" readingOrder="1"/>
    </xf>
    <xf numFmtId="167" fontId="10" fillId="4" borderId="0" xfId="4" applyNumberFormat="1" applyFont="1" applyFill="1" applyBorder="1" applyAlignment="1">
      <alignment horizontal="center" vertical="center" readingOrder="1"/>
    </xf>
    <xf numFmtId="0" fontId="10" fillId="0" borderId="0" xfId="0" applyFont="1" applyAlignment="1">
      <alignment wrapText="1"/>
    </xf>
    <xf numFmtId="4" fontId="11" fillId="3" borderId="0" xfId="0" applyNumberFormat="1" applyFont="1" applyFill="1" applyAlignment="1">
      <alignment wrapText="1"/>
    </xf>
    <xf numFmtId="4" fontId="11" fillId="3" borderId="0" xfId="2" applyNumberFormat="1" applyFont="1" applyFill="1" applyBorder="1" applyAlignment="1">
      <alignment wrapText="1"/>
    </xf>
    <xf numFmtId="4" fontId="10" fillId="0" borderId="0" xfId="0" applyNumberFormat="1" applyFont="1" applyAlignment="1">
      <alignment wrapText="1"/>
    </xf>
    <xf numFmtId="167" fontId="11" fillId="4" borderId="0" xfId="0" applyNumberFormat="1" applyFont="1" applyFill="1" applyAlignment="1">
      <alignment horizontal="center" vertical="center"/>
    </xf>
    <xf numFmtId="4" fontId="10" fillId="0" borderId="0" xfId="2" applyNumberFormat="1" applyFont="1" applyBorder="1" applyAlignment="1">
      <alignment wrapText="1"/>
    </xf>
    <xf numFmtId="0" fontId="10" fillId="2" borderId="0" xfId="0" applyFont="1" applyFill="1" applyAlignment="1">
      <alignment vertical="center" readingOrder="1"/>
    </xf>
    <xf numFmtId="0" fontId="11" fillId="5" borderId="0" xfId="0" applyFont="1" applyFill="1" applyAlignment="1">
      <alignment vertical="center" readingOrder="1"/>
    </xf>
    <xf numFmtId="167" fontId="11" fillId="5" borderId="0" xfId="0" applyNumberFormat="1" applyFont="1" applyFill="1" applyAlignment="1">
      <alignment horizontal="center" vertical="center"/>
    </xf>
    <xf numFmtId="167" fontId="11" fillId="5" borderId="10" xfId="0" applyNumberFormat="1" applyFont="1" applyFill="1" applyBorder="1" applyAlignment="1">
      <alignment horizontal="center" vertical="center"/>
    </xf>
    <xf numFmtId="0" fontId="11" fillId="4" borderId="0" xfId="0" applyFont="1" applyFill="1" applyAlignment="1">
      <alignment horizontal="left" vertical="center" wrapText="1" readingOrder="1"/>
    </xf>
    <xf numFmtId="0" fontId="11" fillId="2" borderId="0" xfId="0" applyFont="1" applyFill="1" applyAlignment="1">
      <alignment vertical="top" wrapText="1" readingOrder="1"/>
    </xf>
    <xf numFmtId="167" fontId="11" fillId="5" borderId="10" xfId="0" applyNumberFormat="1" applyFont="1" applyFill="1" applyBorder="1" applyAlignment="1">
      <alignment vertical="center" readingOrder="1"/>
    </xf>
    <xf numFmtId="0" fontId="11" fillId="3" borderId="0" xfId="0" applyFont="1" applyFill="1" applyAlignment="1">
      <alignment vertical="top" wrapText="1" readingOrder="1"/>
    </xf>
    <xf numFmtId="167" fontId="11" fillId="3" borderId="10" xfId="0" applyNumberFormat="1" applyFont="1" applyFill="1" applyBorder="1" applyAlignment="1">
      <alignment horizontal="center" vertical="center" wrapText="1" readingOrder="1"/>
    </xf>
    <xf numFmtId="167" fontId="11" fillId="2" borderId="0" xfId="0" applyNumberFormat="1" applyFont="1" applyFill="1" applyAlignment="1">
      <alignment vertical="top" wrapText="1" readingOrder="1"/>
    </xf>
    <xf numFmtId="167" fontId="10" fillId="2" borderId="0" xfId="0" applyNumberFormat="1" applyFont="1" applyFill="1" applyAlignment="1">
      <alignment vertical="top" wrapText="1" readingOrder="1"/>
    </xf>
    <xf numFmtId="167" fontId="10" fillId="0" borderId="0" xfId="0" applyNumberFormat="1" applyFont="1"/>
    <xf numFmtId="167" fontId="12" fillId="4" borderId="0" xfId="0" applyNumberFormat="1" applyFont="1" applyFill="1" applyAlignment="1">
      <alignment horizontal="center"/>
    </xf>
    <xf numFmtId="167" fontId="10" fillId="2" borderId="0" xfId="0" applyNumberFormat="1" applyFont="1" applyFill="1"/>
    <xf numFmtId="167" fontId="10" fillId="0" borderId="10" xfId="0" applyNumberFormat="1" applyFont="1" applyBorder="1"/>
    <xf numFmtId="167" fontId="12" fillId="4" borderId="10" xfId="0" applyNumberFormat="1" applyFont="1" applyFill="1" applyBorder="1" applyAlignment="1">
      <alignment horizontal="center"/>
    </xf>
    <xf numFmtId="167" fontId="10" fillId="2" borderId="10" xfId="0" applyNumberFormat="1" applyFont="1" applyFill="1" applyBorder="1"/>
    <xf numFmtId="0" fontId="8" fillId="0" borderId="0" xfId="0" applyFont="1" applyAlignment="1">
      <alignment horizontal="center"/>
    </xf>
    <xf numFmtId="0" fontId="4" fillId="0" borderId="0" xfId="0" applyFont="1" applyAlignment="1">
      <alignment horizontal="center"/>
    </xf>
    <xf numFmtId="0" fontId="7" fillId="0" borderId="0" xfId="0" applyFont="1" applyAlignment="1">
      <alignment horizontal="center"/>
    </xf>
    <xf numFmtId="0" fontId="6" fillId="0" borderId="0" xfId="0" applyFont="1" applyAlignment="1">
      <alignment horizontal="center"/>
    </xf>
    <xf numFmtId="0" fontId="10" fillId="0" borderId="0" xfId="0" applyFont="1" applyAlignment="1">
      <alignment horizontal="center" vertical="center"/>
    </xf>
    <xf numFmtId="0" fontId="11" fillId="3" borderId="7" xfId="0" applyFont="1" applyFill="1" applyBorder="1" applyAlignment="1">
      <alignment horizontal="center" vertical="center"/>
    </xf>
    <xf numFmtId="0" fontId="11" fillId="3" borderId="6" xfId="0" applyFont="1" applyFill="1" applyBorder="1" applyAlignment="1">
      <alignment horizontal="center" vertical="center"/>
    </xf>
    <xf numFmtId="0" fontId="11" fillId="3" borderId="8" xfId="0" applyFont="1" applyFill="1" applyBorder="1" applyAlignment="1">
      <alignment horizontal="center" vertical="center"/>
    </xf>
    <xf numFmtId="0" fontId="10" fillId="2" borderId="9" xfId="0" applyFont="1" applyFill="1" applyBorder="1" applyAlignment="1">
      <alignment horizontal="justify" vertical="justify" wrapText="1" readingOrder="1"/>
    </xf>
    <xf numFmtId="0" fontId="10" fillId="2" borderId="0" xfId="0" applyFont="1" applyFill="1" applyAlignment="1">
      <alignment horizontal="justify" vertical="justify" wrapText="1" readingOrder="1"/>
    </xf>
    <xf numFmtId="0" fontId="10" fillId="2" borderId="10" xfId="0" applyFont="1" applyFill="1" applyBorder="1" applyAlignment="1">
      <alignment horizontal="justify" vertical="justify" wrapText="1" readingOrder="1"/>
    </xf>
    <xf numFmtId="0" fontId="10" fillId="2" borderId="12" xfId="0" applyFont="1" applyFill="1" applyBorder="1" applyAlignment="1">
      <alignment horizontal="justify" vertical="justify" wrapText="1" readingOrder="1"/>
    </xf>
    <xf numFmtId="0" fontId="10" fillId="2" borderId="5" xfId="0" applyFont="1" applyFill="1" applyBorder="1" applyAlignment="1">
      <alignment horizontal="justify" vertical="justify" wrapText="1" readingOrder="1"/>
    </xf>
    <xf numFmtId="0" fontId="10" fillId="2" borderId="11" xfId="0" applyFont="1" applyFill="1" applyBorder="1" applyAlignment="1">
      <alignment horizontal="justify" vertical="justify" wrapText="1" readingOrder="1"/>
    </xf>
    <xf numFmtId="0" fontId="11" fillId="2" borderId="6" xfId="0" applyFont="1" applyFill="1" applyBorder="1" applyAlignment="1">
      <alignment horizontal="justify" vertical="top" wrapText="1" readingOrder="1"/>
    </xf>
    <xf numFmtId="0" fontId="11" fillId="2" borderId="8" xfId="0" applyFont="1" applyFill="1" applyBorder="1" applyAlignment="1">
      <alignment horizontal="justify" vertical="top" wrapText="1" readingOrder="1"/>
    </xf>
    <xf numFmtId="0" fontId="11" fillId="2" borderId="0" xfId="0" applyFont="1" applyFill="1" applyAlignment="1">
      <alignment horizontal="justify" vertical="top" wrapText="1" readingOrder="1"/>
    </xf>
    <xf numFmtId="0" fontId="11" fillId="2" borderId="10" xfId="0" applyFont="1" applyFill="1" applyBorder="1" applyAlignment="1">
      <alignment horizontal="justify" vertical="top" wrapText="1" readingOrder="1"/>
    </xf>
    <xf numFmtId="0" fontId="11" fillId="2" borderId="5" xfId="0" applyFont="1" applyFill="1" applyBorder="1" applyAlignment="1">
      <alignment horizontal="justify" vertical="top" wrapText="1" readingOrder="1"/>
    </xf>
    <xf numFmtId="0" fontId="11" fillId="2" borderId="11" xfId="0" applyFont="1" applyFill="1" applyBorder="1" applyAlignment="1">
      <alignment horizontal="justify" vertical="top" wrapText="1" readingOrder="1"/>
    </xf>
    <xf numFmtId="0" fontId="11" fillId="4" borderId="14" xfId="0" applyFont="1" applyFill="1" applyBorder="1" applyAlignment="1">
      <alignment horizontal="left" vertical="top" readingOrder="1"/>
    </xf>
    <xf numFmtId="0" fontId="11" fillId="4" borderId="4" xfId="0" applyFont="1" applyFill="1" applyBorder="1" applyAlignment="1">
      <alignment horizontal="left" vertical="top" readingOrder="1"/>
    </xf>
    <xf numFmtId="0" fontId="10" fillId="2" borderId="7" xfId="0" applyFont="1" applyFill="1" applyBorder="1" applyAlignment="1">
      <alignment horizontal="justify" vertical="top" readingOrder="1"/>
    </xf>
    <xf numFmtId="0" fontId="10" fillId="2" borderId="6" xfId="0" applyFont="1" applyFill="1" applyBorder="1" applyAlignment="1">
      <alignment horizontal="justify" vertical="top" readingOrder="1"/>
    </xf>
    <xf numFmtId="0" fontId="10" fillId="2" borderId="9" xfId="0" applyFont="1" applyFill="1" applyBorder="1" applyAlignment="1">
      <alignment horizontal="justify" vertical="top" readingOrder="1"/>
    </xf>
    <xf numFmtId="0" fontId="10" fillId="2" borderId="0" xfId="0" applyFont="1" applyFill="1" applyAlignment="1">
      <alignment horizontal="justify" vertical="top" readingOrder="1"/>
    </xf>
    <xf numFmtId="0" fontId="10" fillId="2" borderId="12" xfId="0" applyFont="1" applyFill="1" applyBorder="1" applyAlignment="1">
      <alignment horizontal="justify" vertical="top" readingOrder="1"/>
    </xf>
    <xf numFmtId="0" fontId="10" fillId="2" borderId="5" xfId="0" applyFont="1" applyFill="1" applyBorder="1" applyAlignment="1">
      <alignment horizontal="justify" vertical="top" readingOrder="1"/>
    </xf>
    <xf numFmtId="0" fontId="15" fillId="0" borderId="5" xfId="0" applyFont="1" applyBorder="1" applyAlignment="1">
      <alignment horizontal="center"/>
    </xf>
    <xf numFmtId="0" fontId="11" fillId="3" borderId="14" xfId="0" applyFont="1" applyFill="1" applyBorder="1" applyAlignment="1">
      <alignment horizontal="center" vertical="center"/>
    </xf>
    <xf numFmtId="0" fontId="11" fillId="3" borderId="4" xfId="0" applyFont="1" applyFill="1" applyBorder="1" applyAlignment="1">
      <alignment horizontal="center" vertical="center"/>
    </xf>
    <xf numFmtId="0" fontId="11" fillId="3" borderId="13" xfId="0" applyFont="1" applyFill="1" applyBorder="1" applyAlignment="1">
      <alignment horizontal="center" vertical="center"/>
    </xf>
    <xf numFmtId="0" fontId="11" fillId="0" borderId="7" xfId="0" applyFont="1" applyBorder="1" applyAlignment="1">
      <alignment horizontal="center" vertical="center"/>
    </xf>
    <xf numFmtId="0" fontId="11" fillId="0" borderId="6" xfId="0" applyFont="1" applyBorder="1" applyAlignment="1">
      <alignment horizontal="center" vertical="center"/>
    </xf>
  </cellXfs>
  <cellStyles count="5">
    <cellStyle name="Moeda" xfId="4" builtinId="4"/>
    <cellStyle name="Normal" xfId="0" builtinId="0"/>
    <cellStyle name="Normal 3" xfId="1" xr:uid="{00000000-0005-0000-0000-000002000000}"/>
    <cellStyle name="Normal 3 2" xfId="3" xr:uid="{00000000-0005-0000-0000-000003000000}"/>
    <cellStyle name="Vírgula" xfId="2" builtin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contab/Desktop/DIVERSOS/VILA%20DOS%20MENINOS/Demonstrativo%20%20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R"/>
      <sheetName val="para publicação"/>
      <sheetName val="para publicação (2)"/>
      <sheetName val="calculo 2021-2020"/>
      <sheetName val="para publicar 2021"/>
      <sheetName val="DVA"/>
      <sheetName val="DFC"/>
      <sheetName val="2022-2021"/>
      <sheetName val="DVA2022"/>
      <sheetName val="DFC 2022"/>
      <sheetName val="para publicar 2022"/>
      <sheetName val="BP 2023"/>
      <sheetName val="dre 2023"/>
      <sheetName val="2023-2022"/>
      <sheetName val="DVA2023"/>
      <sheetName val="DFC 2023"/>
    </sheetNames>
    <sheetDataSet>
      <sheetData sheetId="0" refreshError="1"/>
      <sheetData sheetId="1" refreshError="1"/>
      <sheetData sheetId="2" refreshError="1"/>
      <sheetData sheetId="3">
        <row r="7">
          <cell r="E7">
            <v>0</v>
          </cell>
        </row>
      </sheetData>
      <sheetData sheetId="4" refreshError="1"/>
      <sheetData sheetId="5" refreshError="1"/>
      <sheetData sheetId="6" refreshError="1"/>
      <sheetData sheetId="7" refreshError="1"/>
      <sheetData sheetId="8" refreshError="1"/>
      <sheetData sheetId="9" refreshError="1"/>
      <sheetData sheetId="10">
        <row r="5">
          <cell r="I5">
            <v>182930.03</v>
          </cell>
        </row>
        <row r="14">
          <cell r="B14">
            <v>1300000</v>
          </cell>
        </row>
        <row r="42">
          <cell r="J42">
            <v>0</v>
          </cell>
        </row>
        <row r="43">
          <cell r="J43">
            <v>0</v>
          </cell>
        </row>
      </sheetData>
      <sheetData sheetId="11">
        <row r="5">
          <cell r="B5">
            <v>91.69</v>
          </cell>
        </row>
      </sheetData>
      <sheetData sheetId="12">
        <row r="4">
          <cell r="B4">
            <v>299256.75</v>
          </cell>
        </row>
      </sheetData>
      <sheetData sheetId="13" refreshError="1"/>
      <sheetData sheetId="14" refreshError="1"/>
      <sheetData sheetId="15" refreshError="1"/>
    </sheetDataSet>
  </externalBook>
</externalLink>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47"/>
  <sheetViews>
    <sheetView topLeftCell="A7" zoomScaleNormal="100" workbookViewId="0">
      <selection activeCell="E23" sqref="E23"/>
    </sheetView>
  </sheetViews>
  <sheetFormatPr defaultColWidth="11.42578125" defaultRowHeight="12.75" x14ac:dyDescent="0.2"/>
  <cols>
    <col min="1" max="3" width="11.42578125" style="10"/>
    <col min="4" max="4" width="14.7109375" style="10" customWidth="1"/>
    <col min="5" max="5" width="13.42578125" style="10" customWidth="1"/>
    <col min="6" max="6" width="2.28515625" style="10" customWidth="1"/>
    <col min="7" max="7" width="13.42578125" style="10" customWidth="1"/>
    <col min="8" max="16384" width="11.42578125" style="10"/>
  </cols>
  <sheetData>
    <row r="1" spans="1:7" ht="15" customHeight="1" x14ac:dyDescent="0.3">
      <c r="A1" s="135" t="s">
        <v>0</v>
      </c>
      <c r="B1" s="135"/>
      <c r="C1" s="135"/>
      <c r="D1" s="135"/>
      <c r="E1" s="135"/>
      <c r="F1" s="135"/>
      <c r="G1" s="135"/>
    </row>
    <row r="2" spans="1:7" ht="15" customHeight="1" x14ac:dyDescent="0.3">
      <c r="A2" s="11"/>
      <c r="B2" s="11"/>
      <c r="C2" s="11"/>
      <c r="D2" s="11"/>
      <c r="E2" s="11"/>
      <c r="F2" s="11"/>
      <c r="G2" s="11"/>
    </row>
    <row r="3" spans="1:7" ht="18.75" x14ac:dyDescent="0.3">
      <c r="A3" s="135" t="s">
        <v>24</v>
      </c>
      <c r="B3" s="135"/>
      <c r="C3" s="135"/>
      <c r="D3" s="135"/>
      <c r="E3" s="135"/>
      <c r="F3" s="135"/>
      <c r="G3" s="135"/>
    </row>
    <row r="4" spans="1:7" ht="18.75" x14ac:dyDescent="0.3">
      <c r="A4" s="11"/>
      <c r="B4" s="11"/>
      <c r="C4" s="11"/>
      <c r="D4" s="11"/>
      <c r="E4" s="11"/>
      <c r="F4" s="11"/>
      <c r="G4" s="11"/>
    </row>
    <row r="5" spans="1:7" ht="15" customHeight="1" x14ac:dyDescent="0.3">
      <c r="A5" s="135" t="s">
        <v>23</v>
      </c>
      <c r="B5" s="135"/>
      <c r="C5" s="135"/>
      <c r="D5" s="135"/>
      <c r="E5" s="135"/>
      <c r="F5" s="135"/>
      <c r="G5" s="135"/>
    </row>
    <row r="6" spans="1:7" ht="15" customHeight="1" x14ac:dyDescent="0.2">
      <c r="A6" s="1"/>
      <c r="B6" s="1"/>
      <c r="C6" s="1"/>
      <c r="D6" s="1"/>
      <c r="E6" s="1"/>
      <c r="F6" s="1"/>
      <c r="G6" s="1"/>
    </row>
    <row r="7" spans="1:7" ht="15" customHeight="1" x14ac:dyDescent="0.25">
      <c r="A7" s="136" t="s">
        <v>5</v>
      </c>
      <c r="B7" s="136"/>
      <c r="C7" s="136"/>
      <c r="D7" s="136"/>
      <c r="E7" s="136"/>
      <c r="F7" s="136"/>
      <c r="G7" s="136"/>
    </row>
    <row r="8" spans="1:7" ht="15" x14ac:dyDescent="0.25">
      <c r="A8" s="2"/>
      <c r="B8" s="2"/>
      <c r="C8" s="2"/>
      <c r="D8" s="3"/>
      <c r="E8" s="2"/>
      <c r="F8" s="2"/>
      <c r="G8" s="2"/>
    </row>
    <row r="9" spans="1:7" ht="15" x14ac:dyDescent="0.25">
      <c r="A9" s="2"/>
      <c r="B9" s="2"/>
      <c r="C9" s="2"/>
      <c r="D9" s="3"/>
      <c r="E9" s="2"/>
      <c r="F9" s="2"/>
      <c r="G9" s="2"/>
    </row>
    <row r="10" spans="1:7" ht="15" x14ac:dyDescent="0.25">
      <c r="A10" s="2"/>
      <c r="B10" s="2"/>
      <c r="C10" s="2"/>
      <c r="D10" s="2"/>
      <c r="E10" s="4">
        <v>2010</v>
      </c>
      <c r="F10" s="5"/>
      <c r="G10" s="4">
        <v>2009</v>
      </c>
    </row>
    <row r="11" spans="1:7" ht="15" x14ac:dyDescent="0.25">
      <c r="A11" s="2"/>
      <c r="B11" s="2"/>
      <c r="C11" s="2"/>
      <c r="D11" s="2"/>
      <c r="E11" s="2"/>
      <c r="F11" s="2"/>
      <c r="G11" s="1"/>
    </row>
    <row r="12" spans="1:7" ht="15" x14ac:dyDescent="0.25">
      <c r="A12" s="3" t="s">
        <v>6</v>
      </c>
      <c r="B12" s="2"/>
      <c r="C12" s="2"/>
      <c r="D12" s="2"/>
      <c r="E12" s="2"/>
      <c r="F12" s="2"/>
      <c r="G12" s="7"/>
    </row>
    <row r="13" spans="1:7" ht="15" x14ac:dyDescent="0.25">
      <c r="A13" s="2"/>
      <c r="B13" s="2"/>
      <c r="C13" s="2"/>
      <c r="D13" s="2"/>
      <c r="E13" s="12"/>
      <c r="F13" s="2"/>
      <c r="G13" s="12"/>
    </row>
    <row r="14" spans="1:7" ht="15" x14ac:dyDescent="0.25">
      <c r="A14" s="2" t="s">
        <v>7</v>
      </c>
      <c r="B14" s="6"/>
      <c r="C14" s="2"/>
      <c r="D14" s="2"/>
      <c r="E14" s="13">
        <v>34268815</v>
      </c>
      <c r="F14" s="8"/>
      <c r="G14" s="13">
        <v>25350436</v>
      </c>
    </row>
    <row r="15" spans="1:7" ht="15" x14ac:dyDescent="0.25">
      <c r="A15" s="2" t="s">
        <v>8</v>
      </c>
      <c r="B15" s="2"/>
      <c r="C15" s="2"/>
      <c r="D15" s="2"/>
      <c r="E15" s="13">
        <v>2407564</v>
      </c>
      <c r="F15" s="7"/>
      <c r="G15" s="13">
        <v>2536353</v>
      </c>
    </row>
    <row r="16" spans="1:7" ht="15" x14ac:dyDescent="0.25">
      <c r="A16" s="2" t="s">
        <v>9</v>
      </c>
      <c r="B16" s="2"/>
      <c r="C16" s="2"/>
      <c r="D16" s="2"/>
      <c r="E16" s="13">
        <v>601748</v>
      </c>
      <c r="F16" s="8"/>
      <c r="G16" s="13">
        <v>1287369</v>
      </c>
    </row>
    <row r="17" spans="1:7" ht="15" x14ac:dyDescent="0.25">
      <c r="A17" s="2" t="s">
        <v>10</v>
      </c>
      <c r="B17" s="2"/>
      <c r="C17" s="2"/>
      <c r="D17" s="2"/>
      <c r="E17" s="13">
        <v>188917</v>
      </c>
      <c r="F17" s="8"/>
      <c r="G17" s="13">
        <v>446406</v>
      </c>
    </row>
    <row r="18" spans="1:7" ht="15" x14ac:dyDescent="0.25">
      <c r="A18" s="2" t="s">
        <v>11</v>
      </c>
      <c r="B18" s="2"/>
      <c r="C18" s="2"/>
      <c r="D18" s="2"/>
      <c r="E18" s="14">
        <v>292066</v>
      </c>
      <c r="F18" s="7"/>
      <c r="G18" s="14">
        <v>3294416</v>
      </c>
    </row>
    <row r="19" spans="1:7" ht="15" x14ac:dyDescent="0.25">
      <c r="A19" s="2"/>
      <c r="B19" s="2"/>
      <c r="C19" s="2"/>
      <c r="D19" s="2"/>
      <c r="E19" s="13">
        <f>SUM(E14:E18)</f>
        <v>37759110</v>
      </c>
      <c r="F19" s="8"/>
      <c r="G19" s="13">
        <f>SUM(G14:G18)</f>
        <v>32914980</v>
      </c>
    </row>
    <row r="20" spans="1:7" ht="15" x14ac:dyDescent="0.25">
      <c r="A20" s="2"/>
      <c r="B20" s="2"/>
      <c r="C20" s="2"/>
      <c r="D20" s="2"/>
      <c r="E20" s="13"/>
      <c r="F20" s="8"/>
      <c r="G20" s="13"/>
    </row>
    <row r="21" spans="1:7" ht="15" x14ac:dyDescent="0.25">
      <c r="A21" s="2" t="s">
        <v>12</v>
      </c>
      <c r="B21" s="2"/>
      <c r="C21" s="2"/>
      <c r="D21" s="2"/>
      <c r="E21" s="14">
        <v>-37500347.100000001</v>
      </c>
      <c r="F21" s="8"/>
      <c r="G21" s="14">
        <v>-32195962</v>
      </c>
    </row>
    <row r="22" spans="1:7" ht="15" x14ac:dyDescent="0.25">
      <c r="A22" s="2"/>
      <c r="B22" s="2"/>
      <c r="C22" s="2"/>
      <c r="D22" s="2"/>
      <c r="E22" s="13"/>
      <c r="F22" s="8"/>
      <c r="G22" s="13"/>
    </row>
    <row r="23" spans="1:7" ht="15" x14ac:dyDescent="0.25">
      <c r="A23" s="3" t="s">
        <v>21</v>
      </c>
      <c r="B23" s="2"/>
      <c r="C23" s="2"/>
      <c r="D23" s="2"/>
      <c r="E23" s="13">
        <f>E19+E21</f>
        <v>258762.89999999851</v>
      </c>
      <c r="F23" s="7"/>
      <c r="G23" s="13">
        <f>G19+G21</f>
        <v>719018</v>
      </c>
    </row>
    <row r="24" spans="1:7" ht="15" x14ac:dyDescent="0.25">
      <c r="A24" s="2"/>
      <c r="B24" s="2"/>
      <c r="C24" s="2"/>
      <c r="D24" s="2"/>
      <c r="E24" s="13"/>
      <c r="F24" s="8"/>
      <c r="G24" s="13"/>
    </row>
    <row r="25" spans="1:7" ht="15" x14ac:dyDescent="0.25">
      <c r="A25" s="3" t="s">
        <v>13</v>
      </c>
      <c r="B25" s="2"/>
      <c r="C25" s="2"/>
      <c r="D25" s="2"/>
      <c r="E25" s="13"/>
      <c r="F25" s="8"/>
      <c r="G25" s="13"/>
    </row>
    <row r="26" spans="1:7" ht="15" x14ac:dyDescent="0.25">
      <c r="A26" s="2" t="s">
        <v>14</v>
      </c>
      <c r="B26" s="2"/>
      <c r="C26" s="2"/>
      <c r="D26" s="2"/>
      <c r="E26" s="13">
        <v>-358486.06999999995</v>
      </c>
      <c r="F26" s="9"/>
      <c r="G26" s="13">
        <v>-415196</v>
      </c>
    </row>
    <row r="27" spans="1:7" ht="15" x14ac:dyDescent="0.25">
      <c r="A27" s="2" t="s">
        <v>15</v>
      </c>
      <c r="B27" s="2"/>
      <c r="C27" s="2"/>
      <c r="D27" s="2"/>
      <c r="E27" s="13">
        <v>448432.34</v>
      </c>
      <c r="F27" s="7"/>
      <c r="G27" s="13">
        <v>431116</v>
      </c>
    </row>
    <row r="28" spans="1:7" ht="15" x14ac:dyDescent="0.25">
      <c r="A28" s="2"/>
      <c r="B28" s="2"/>
      <c r="C28" s="2"/>
      <c r="D28" s="2"/>
      <c r="E28" s="15">
        <f>SUM(E26:E27)</f>
        <v>89946.270000000077</v>
      </c>
      <c r="F28" s="7"/>
      <c r="G28" s="15">
        <f>SUM(G26:G27)</f>
        <v>15920</v>
      </c>
    </row>
    <row r="29" spans="1:7" ht="12.75" hidden="1" customHeight="1" x14ac:dyDescent="0.25">
      <c r="A29" s="2"/>
      <c r="B29" s="2"/>
      <c r="C29" s="2"/>
      <c r="D29" s="2"/>
      <c r="E29" s="13"/>
      <c r="F29" s="8"/>
      <c r="G29" s="13"/>
    </row>
    <row r="30" spans="1:7" ht="12.75" hidden="1" customHeight="1" x14ac:dyDescent="0.25">
      <c r="A30" s="2"/>
      <c r="B30" s="2"/>
      <c r="C30" s="2"/>
      <c r="D30" s="2"/>
      <c r="E30" s="13"/>
      <c r="F30" s="8"/>
      <c r="G30" s="13"/>
    </row>
    <row r="31" spans="1:7" ht="12.75" customHeight="1" x14ac:dyDescent="0.25">
      <c r="A31" s="2"/>
      <c r="B31" s="2"/>
      <c r="C31" s="2"/>
      <c r="D31" s="2"/>
      <c r="E31" s="13"/>
      <c r="F31" s="8"/>
      <c r="G31" s="13"/>
    </row>
    <row r="32" spans="1:7" ht="15" x14ac:dyDescent="0.25">
      <c r="A32" s="2"/>
      <c r="B32" s="2"/>
      <c r="C32" s="2"/>
      <c r="D32" s="2"/>
      <c r="E32" s="13"/>
      <c r="F32" s="8"/>
      <c r="G32" s="13"/>
    </row>
    <row r="33" spans="1:7" ht="15" x14ac:dyDescent="0.25">
      <c r="A33" s="3" t="s">
        <v>20</v>
      </c>
      <c r="B33" s="2"/>
      <c r="C33" s="2"/>
      <c r="D33" s="2"/>
      <c r="E33" s="16">
        <f>E23+E28</f>
        <v>348709.16999999859</v>
      </c>
      <c r="F33" s="8"/>
      <c r="G33" s="16">
        <f>G23+G28</f>
        <v>734938</v>
      </c>
    </row>
    <row r="34" spans="1:7" ht="15" x14ac:dyDescent="0.25">
      <c r="A34" s="3"/>
      <c r="B34" s="2"/>
      <c r="C34" s="2"/>
      <c r="D34" s="2"/>
      <c r="E34" s="6"/>
      <c r="F34" s="2"/>
      <c r="G34" s="6"/>
    </row>
    <row r="35" spans="1:7" ht="15" x14ac:dyDescent="0.25">
      <c r="A35" s="3"/>
      <c r="B35" s="2"/>
      <c r="C35" s="2"/>
      <c r="D35" s="2"/>
      <c r="E35" s="6"/>
      <c r="F35" s="2"/>
      <c r="G35" s="6"/>
    </row>
    <row r="36" spans="1:7" ht="15" x14ac:dyDescent="0.25">
      <c r="A36" s="3"/>
      <c r="B36" s="2"/>
      <c r="C36" s="2"/>
      <c r="D36" s="2"/>
      <c r="E36" s="6"/>
      <c r="F36" s="2"/>
      <c r="G36" s="6"/>
    </row>
    <row r="37" spans="1:7" ht="15" x14ac:dyDescent="0.25">
      <c r="A37" s="3"/>
      <c r="B37" s="2"/>
      <c r="C37" s="2"/>
      <c r="D37" s="2"/>
      <c r="E37" s="6"/>
      <c r="F37" s="2"/>
      <c r="G37" s="6"/>
    </row>
    <row r="38" spans="1:7" ht="15" x14ac:dyDescent="0.25">
      <c r="A38" s="3"/>
      <c r="B38" s="2"/>
      <c r="C38" s="2"/>
      <c r="D38" s="2"/>
      <c r="E38" s="6"/>
      <c r="F38" s="2"/>
      <c r="G38" s="6"/>
    </row>
    <row r="39" spans="1:7" ht="15" x14ac:dyDescent="0.25">
      <c r="A39" s="3"/>
      <c r="B39" s="2"/>
      <c r="C39" s="2"/>
      <c r="D39" s="2"/>
      <c r="E39" s="6"/>
      <c r="F39" s="2"/>
      <c r="G39" s="6"/>
    </row>
    <row r="40" spans="1:7" ht="15" x14ac:dyDescent="0.25">
      <c r="A40" s="3"/>
      <c r="B40" s="2"/>
      <c r="C40" s="2"/>
      <c r="D40" s="2"/>
      <c r="E40" s="6"/>
      <c r="F40" s="2"/>
      <c r="G40" s="6"/>
    </row>
    <row r="41" spans="1:7" ht="15" x14ac:dyDescent="0.25">
      <c r="A41" s="3"/>
      <c r="B41" s="2"/>
      <c r="C41" s="2"/>
      <c r="D41" s="2"/>
      <c r="E41" s="6"/>
      <c r="F41" s="2"/>
      <c r="G41" s="6"/>
    </row>
    <row r="42" spans="1:7" ht="15" x14ac:dyDescent="0.25">
      <c r="A42" s="3"/>
      <c r="B42" s="2"/>
      <c r="C42" s="2"/>
      <c r="D42" s="2"/>
      <c r="E42" s="6"/>
      <c r="F42" s="2"/>
      <c r="G42" s="6"/>
    </row>
    <row r="43" spans="1:7" ht="15" x14ac:dyDescent="0.25">
      <c r="A43" s="3"/>
      <c r="B43" s="2"/>
      <c r="C43" s="2"/>
      <c r="D43" s="2"/>
      <c r="E43" s="6"/>
      <c r="F43" s="2"/>
      <c r="G43" s="6"/>
    </row>
    <row r="44" spans="1:7" ht="15" x14ac:dyDescent="0.25">
      <c r="A44" s="2"/>
      <c r="B44" s="2"/>
      <c r="C44" s="2"/>
      <c r="D44" s="2"/>
      <c r="E44" s="6"/>
      <c r="F44" s="2"/>
      <c r="G44" s="2"/>
    </row>
    <row r="45" spans="1:7" ht="15.75" x14ac:dyDescent="0.25">
      <c r="A45" s="133" t="s">
        <v>16</v>
      </c>
      <c r="B45" s="133"/>
      <c r="C45" s="133"/>
      <c r="D45" s="133"/>
      <c r="E45" s="133"/>
      <c r="F45" s="133"/>
      <c r="G45" s="133"/>
    </row>
    <row r="47" spans="1:7" x14ac:dyDescent="0.2">
      <c r="A47" s="134"/>
      <c r="B47" s="134"/>
      <c r="C47" s="134"/>
      <c r="D47" s="134"/>
      <c r="E47" s="134"/>
      <c r="F47" s="134"/>
      <c r="G47" s="134"/>
    </row>
  </sheetData>
  <mergeCells count="6">
    <mergeCell ref="A45:G45"/>
    <mergeCell ref="A47:G47"/>
    <mergeCell ref="A1:G1"/>
    <mergeCell ref="A3:G3"/>
    <mergeCell ref="A5:G5"/>
    <mergeCell ref="A7:G7"/>
  </mergeCells>
  <phoneticPr fontId="9" type="noConversion"/>
  <printOptions horizontalCentered="1"/>
  <pageMargins left="0.78740157480314965" right="0.78740157480314965" top="1.1811023622047245" bottom="1.1811023622047245" header="0.51181102362204722" footer="0.51181102362204722"/>
  <pageSetup scale="94" firstPageNumber="0"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5EA429-102B-46B9-9CAA-8E2CFE832A85}">
  <sheetPr>
    <pageSetUpPr fitToPage="1"/>
  </sheetPr>
  <dimension ref="A1:R81"/>
  <sheetViews>
    <sheetView showGridLines="0" tabSelected="1" view="pageLayout" zoomScaleNormal="100" zoomScaleSheetLayoutView="100" workbookViewId="0">
      <selection activeCell="H59" sqref="H59:K74"/>
    </sheetView>
  </sheetViews>
  <sheetFormatPr defaultColWidth="11.42578125" defaultRowHeight="12" x14ac:dyDescent="0.2"/>
  <cols>
    <col min="1" max="1" width="30.42578125" style="18" customWidth="1"/>
    <col min="2" max="2" width="11.140625" style="18" customWidth="1"/>
    <col min="3" max="3" width="15.140625" style="18" customWidth="1"/>
    <col min="4" max="4" width="10.28515625" style="18" customWidth="1"/>
    <col min="5" max="5" width="28.28515625" style="18" customWidth="1"/>
    <col min="6" max="6" width="12.140625" style="18" bestFit="1" customWidth="1"/>
    <col min="7" max="7" width="16.140625" style="18" bestFit="1" customWidth="1"/>
    <col min="8" max="8" width="43.5703125" style="18" customWidth="1"/>
    <col min="9" max="9" width="13.85546875" style="18" customWidth="1"/>
    <col min="10" max="11" width="11.140625" style="18" bestFit="1" customWidth="1"/>
    <col min="12" max="16384" width="11.42578125" style="18"/>
  </cols>
  <sheetData>
    <row r="1" spans="1:11" ht="15.95" customHeight="1" x14ac:dyDescent="0.2">
      <c r="A1" s="161" t="s">
        <v>106</v>
      </c>
      <c r="B1" s="161"/>
      <c r="C1" s="161"/>
      <c r="D1" s="161"/>
      <c r="E1" s="161"/>
      <c r="F1" s="161"/>
      <c r="G1" s="161"/>
      <c r="H1" s="161"/>
      <c r="I1" s="161"/>
      <c r="J1" s="161"/>
      <c r="K1" s="161"/>
    </row>
    <row r="2" spans="1:11" ht="15.95" customHeight="1" x14ac:dyDescent="0.2">
      <c r="A2" s="162" t="s">
        <v>57</v>
      </c>
      <c r="B2" s="163"/>
      <c r="C2" s="163"/>
      <c r="D2" s="163"/>
      <c r="E2" s="163"/>
      <c r="F2" s="163"/>
      <c r="G2" s="163"/>
      <c r="H2" s="162" t="s">
        <v>38</v>
      </c>
      <c r="I2" s="163"/>
      <c r="J2" s="163"/>
      <c r="K2" s="164"/>
    </row>
    <row r="3" spans="1:11" ht="15.95" customHeight="1" x14ac:dyDescent="0.2">
      <c r="A3" s="165" t="s">
        <v>1</v>
      </c>
      <c r="B3" s="166"/>
      <c r="C3" s="166"/>
      <c r="D3" s="77"/>
      <c r="E3" s="166" t="s">
        <v>2</v>
      </c>
      <c r="F3" s="166"/>
      <c r="G3" s="166"/>
      <c r="H3" s="51"/>
      <c r="I3" s="52"/>
      <c r="J3" s="79">
        <v>2025</v>
      </c>
      <c r="K3" s="80">
        <v>2024</v>
      </c>
    </row>
    <row r="4" spans="1:11" x14ac:dyDescent="0.2">
      <c r="A4" s="19"/>
      <c r="B4" s="79">
        <v>2025</v>
      </c>
      <c r="C4" s="79">
        <v>2024</v>
      </c>
      <c r="D4" s="79"/>
      <c r="E4" s="81"/>
      <c r="F4" s="79">
        <v>2025</v>
      </c>
      <c r="G4" s="79">
        <v>2024</v>
      </c>
      <c r="H4" s="19" t="s">
        <v>130</v>
      </c>
      <c r="I4" s="81"/>
      <c r="J4" s="82"/>
      <c r="K4" s="28"/>
    </row>
    <row r="5" spans="1:11" x14ac:dyDescent="0.2">
      <c r="A5" s="19" t="s">
        <v>3</v>
      </c>
      <c r="B5" s="83">
        <f>SUM(B7:B10)</f>
        <v>2599059.0400000005</v>
      </c>
      <c r="C5" s="83">
        <f>SUM(C7:C9)</f>
        <v>2201980.2200000002</v>
      </c>
      <c r="D5" s="83"/>
      <c r="E5" s="81" t="s">
        <v>3</v>
      </c>
      <c r="F5" s="84">
        <f>SUM(F7:F10)</f>
        <v>32405.67</v>
      </c>
      <c r="G5" s="84">
        <f>SUM(G7:G10)</f>
        <v>44081.15</v>
      </c>
      <c r="H5" s="70" t="s">
        <v>82</v>
      </c>
      <c r="I5" s="85"/>
      <c r="J5" s="86">
        <v>440523.43</v>
      </c>
      <c r="K5" s="29">
        <v>233494.09</v>
      </c>
    </row>
    <row r="6" spans="1:11" x14ac:dyDescent="0.2">
      <c r="A6" s="17"/>
      <c r="B6" s="87"/>
      <c r="C6" s="88"/>
      <c r="D6" s="88"/>
      <c r="F6" s="88"/>
      <c r="G6" s="88"/>
      <c r="H6" s="70" t="s">
        <v>83</v>
      </c>
      <c r="I6" s="85"/>
      <c r="J6" s="82">
        <v>386533.61</v>
      </c>
      <c r="K6" s="28">
        <v>359095.53</v>
      </c>
    </row>
    <row r="7" spans="1:11" x14ac:dyDescent="0.2">
      <c r="A7" s="20" t="s">
        <v>111</v>
      </c>
      <c r="B7" s="89">
        <v>2188449.4300000002</v>
      </c>
      <c r="C7" s="90">
        <v>1981820.82</v>
      </c>
      <c r="D7" s="90"/>
      <c r="E7" s="91" t="s">
        <v>116</v>
      </c>
      <c r="F7" s="90">
        <v>3773.52</v>
      </c>
      <c r="G7" s="90">
        <f>SUM('[1]calculo 2021-2020'!E7)</f>
        <v>0</v>
      </c>
      <c r="H7" s="70" t="s">
        <v>84</v>
      </c>
      <c r="I7" s="85"/>
      <c r="J7" s="86">
        <v>99098.34</v>
      </c>
      <c r="K7" s="29">
        <v>100088.61</v>
      </c>
    </row>
    <row r="8" spans="1:11" x14ac:dyDescent="0.2">
      <c r="A8" s="70" t="s">
        <v>131</v>
      </c>
      <c r="B8" s="89">
        <v>238813.68</v>
      </c>
      <c r="C8" s="90">
        <v>220159.4</v>
      </c>
      <c r="D8" s="90"/>
      <c r="E8" s="91" t="s">
        <v>117</v>
      </c>
      <c r="F8" s="92">
        <v>8584.2800000000007</v>
      </c>
      <c r="G8" s="90">
        <v>36022.28</v>
      </c>
      <c r="H8" s="21" t="s">
        <v>85</v>
      </c>
      <c r="I8" s="91"/>
      <c r="J8" s="86">
        <v>194178.08</v>
      </c>
      <c r="K8" s="29">
        <v>144386.62</v>
      </c>
    </row>
    <row r="9" spans="1:11" x14ac:dyDescent="0.2">
      <c r="A9" s="70" t="s">
        <v>128</v>
      </c>
      <c r="B9" s="89">
        <v>171795.93</v>
      </c>
      <c r="C9" s="90">
        <v>0</v>
      </c>
      <c r="D9" s="90"/>
      <c r="E9" s="91" t="s">
        <v>118</v>
      </c>
      <c r="F9" s="90">
        <v>4400.8999999999996</v>
      </c>
      <c r="G9" s="90">
        <v>0</v>
      </c>
      <c r="H9" s="21" t="s">
        <v>129</v>
      </c>
      <c r="I9" s="91"/>
      <c r="J9" s="86">
        <v>31007.95</v>
      </c>
      <c r="K9" s="29">
        <v>0</v>
      </c>
    </row>
    <row r="10" spans="1:11" x14ac:dyDescent="0.2">
      <c r="A10" s="70"/>
      <c r="B10" s="89"/>
      <c r="C10" s="90">
        <f>SUM('[1]calculo 2021-2020'!B10)</f>
        <v>0</v>
      </c>
      <c r="D10" s="90"/>
      <c r="E10" s="18" t="s">
        <v>119</v>
      </c>
      <c r="F10" s="92">
        <v>15646.97</v>
      </c>
      <c r="G10" s="90">
        <v>8058.87</v>
      </c>
      <c r="H10" s="21"/>
      <c r="I10" s="91"/>
      <c r="J10" s="86"/>
      <c r="K10" s="29"/>
    </row>
    <row r="11" spans="1:11" x14ac:dyDescent="0.2">
      <c r="A11" s="17"/>
      <c r="D11" s="83"/>
      <c r="E11" s="93"/>
      <c r="F11" s="84"/>
      <c r="G11" s="84"/>
      <c r="H11" s="22" t="s">
        <v>30</v>
      </c>
      <c r="I11" s="94"/>
      <c r="J11" s="95">
        <f>SUM(J5:J10)</f>
        <v>1151341.4099999999</v>
      </c>
      <c r="K11" s="53">
        <f>SUM(K5:K10)</f>
        <v>837064.85</v>
      </c>
    </row>
    <row r="12" spans="1:11" x14ac:dyDescent="0.2">
      <c r="A12" s="17"/>
      <c r="D12" s="83"/>
      <c r="E12" s="93"/>
      <c r="F12" s="84"/>
      <c r="G12" s="84"/>
      <c r="H12" s="22"/>
      <c r="I12" s="94"/>
      <c r="J12" s="95"/>
      <c r="K12" s="30"/>
    </row>
    <row r="13" spans="1:11" x14ac:dyDescent="0.2">
      <c r="A13" s="19" t="s">
        <v>43</v>
      </c>
      <c r="B13" s="83">
        <f>SUM(B15,B21)</f>
        <v>2753457.45</v>
      </c>
      <c r="C13" s="83">
        <f>SUM(C15+C21)</f>
        <v>2311607.1</v>
      </c>
      <c r="D13" s="96"/>
      <c r="E13" s="93" t="s">
        <v>25</v>
      </c>
      <c r="F13" s="84">
        <f>SUM(F14:F18)</f>
        <v>1199808.8599999999</v>
      </c>
      <c r="G13" s="84">
        <f>SUM(G14:G18)</f>
        <v>831064.14</v>
      </c>
      <c r="H13" s="22" t="s">
        <v>123</v>
      </c>
      <c r="I13" s="94"/>
      <c r="J13" s="95">
        <f>SUM(J14:J24)</f>
        <v>-669301.48</v>
      </c>
      <c r="K13" s="53">
        <f>SUM(K14:K24)</f>
        <v>-560863.08999999985</v>
      </c>
    </row>
    <row r="14" spans="1:11" x14ac:dyDescent="0.2">
      <c r="A14" s="19"/>
      <c r="B14" s="83"/>
      <c r="C14" s="83"/>
      <c r="D14" s="90"/>
      <c r="E14" s="18" t="s">
        <v>120</v>
      </c>
      <c r="F14" s="92">
        <v>580000</v>
      </c>
      <c r="G14" s="92">
        <v>525000</v>
      </c>
      <c r="H14" s="70" t="s">
        <v>53</v>
      </c>
      <c r="I14" s="85"/>
      <c r="J14" s="86">
        <v>-601496.05000000005</v>
      </c>
      <c r="K14" s="28">
        <v>-296373.15999999997</v>
      </c>
    </row>
    <row r="15" spans="1:11" x14ac:dyDescent="0.2">
      <c r="A15" s="19" t="s">
        <v>72</v>
      </c>
      <c r="B15" s="96">
        <f>SUM(B16)</f>
        <v>1300000</v>
      </c>
      <c r="C15" s="96">
        <f>SUM(C16)</f>
        <v>1300000</v>
      </c>
      <c r="D15" s="90"/>
      <c r="E15" s="91" t="s">
        <v>121</v>
      </c>
      <c r="F15" s="90">
        <v>376689.93</v>
      </c>
      <c r="G15" s="92">
        <v>218016</v>
      </c>
      <c r="H15" s="70"/>
      <c r="I15" s="85"/>
      <c r="J15" s="86"/>
      <c r="K15" s="28"/>
    </row>
    <row r="16" spans="1:11" x14ac:dyDescent="0.2">
      <c r="A16" s="17" t="s">
        <v>112</v>
      </c>
      <c r="B16" s="89">
        <v>1300000</v>
      </c>
      <c r="C16" s="90">
        <f>SUM('[1]para publicar 2022'!B14)</f>
        <v>1300000</v>
      </c>
      <c r="D16" s="90"/>
      <c r="E16" s="91"/>
      <c r="F16" s="90"/>
      <c r="G16" s="92"/>
      <c r="H16" s="70"/>
      <c r="I16" s="85"/>
      <c r="J16" s="86"/>
      <c r="K16" s="28"/>
    </row>
    <row r="17" spans="1:18" x14ac:dyDescent="0.2">
      <c r="A17" s="17"/>
      <c r="B17" s="89"/>
      <c r="C17" s="90"/>
      <c r="D17" s="90"/>
      <c r="E17" s="91"/>
      <c r="F17" s="90"/>
      <c r="G17" s="92"/>
      <c r="H17" s="70"/>
      <c r="I17" s="85"/>
      <c r="J17" s="86"/>
      <c r="K17" s="28"/>
    </row>
    <row r="18" spans="1:18" x14ac:dyDescent="0.2">
      <c r="A18" s="19" t="s">
        <v>98</v>
      </c>
      <c r="B18" s="89"/>
      <c r="C18" s="90"/>
      <c r="D18" s="90"/>
      <c r="E18" s="85" t="s">
        <v>125</v>
      </c>
      <c r="F18" s="90">
        <v>243118.93</v>
      </c>
      <c r="G18" s="92">
        <v>88048.14</v>
      </c>
      <c r="H18" s="70" t="s">
        <v>54</v>
      </c>
      <c r="I18" s="85"/>
      <c r="J18" s="86">
        <v>0</v>
      </c>
      <c r="K18" s="28">
        <v>-233494</v>
      </c>
    </row>
    <row r="19" spans="1:18" x14ac:dyDescent="0.2">
      <c r="A19" s="17" t="s">
        <v>99</v>
      </c>
      <c r="B19" s="89">
        <v>340.02</v>
      </c>
      <c r="C19" s="90">
        <v>160.02000000000001</v>
      </c>
      <c r="D19" s="97"/>
      <c r="H19" s="70" t="s">
        <v>55</v>
      </c>
      <c r="I19" s="85"/>
      <c r="J19" s="86">
        <v>-273007.06</v>
      </c>
      <c r="K19" s="28">
        <v>-257428.1</v>
      </c>
    </row>
    <row r="20" spans="1:18" x14ac:dyDescent="0.2">
      <c r="A20" s="17"/>
      <c r="B20" s="89"/>
      <c r="C20" s="90"/>
      <c r="D20" s="90"/>
      <c r="E20" s="91"/>
      <c r="F20" s="98"/>
      <c r="G20" s="90"/>
      <c r="H20" s="70" t="s">
        <v>64</v>
      </c>
      <c r="I20" s="85"/>
      <c r="J20" s="86">
        <v>-22010.12</v>
      </c>
      <c r="K20" s="29">
        <v>-15062.53</v>
      </c>
    </row>
    <row r="21" spans="1:18" x14ac:dyDescent="0.2">
      <c r="A21" s="19" t="s">
        <v>113</v>
      </c>
      <c r="B21" s="96">
        <f>SUM(B22:B23)</f>
        <v>1453457.45</v>
      </c>
      <c r="C21" s="97">
        <f>SUM(C22:C23)</f>
        <v>1011607.1</v>
      </c>
      <c r="D21" s="90"/>
      <c r="E21" s="99" t="s">
        <v>122</v>
      </c>
      <c r="F21" s="84">
        <f>SUM(F22:F23)</f>
        <v>4120641.98</v>
      </c>
      <c r="G21" s="84">
        <f>SUM(G22:G23)</f>
        <v>3638602.05</v>
      </c>
      <c r="H21" s="70" t="s">
        <v>65</v>
      </c>
      <c r="I21" s="85"/>
      <c r="J21" s="86">
        <v>-20163.07</v>
      </c>
      <c r="K21" s="29">
        <v>-16279.09</v>
      </c>
    </row>
    <row r="22" spans="1:18" x14ac:dyDescent="0.2">
      <c r="A22" s="17" t="s">
        <v>114</v>
      </c>
      <c r="B22" s="89">
        <v>1210338.52</v>
      </c>
      <c r="C22" s="90">
        <v>923558.96</v>
      </c>
      <c r="D22" s="90"/>
      <c r="E22" s="91" t="s">
        <v>28</v>
      </c>
      <c r="F22" s="90">
        <v>3638602.05</v>
      </c>
      <c r="G22" s="90">
        <v>3362400.29</v>
      </c>
      <c r="H22" s="70" t="s">
        <v>124</v>
      </c>
      <c r="I22" s="85"/>
      <c r="J22" s="86">
        <v>247374.82</v>
      </c>
      <c r="K22" s="29">
        <v>257773.79</v>
      </c>
    </row>
    <row r="23" spans="1:18" x14ac:dyDescent="0.2">
      <c r="A23" s="17" t="s">
        <v>115</v>
      </c>
      <c r="B23" s="89">
        <v>243118.93</v>
      </c>
      <c r="C23" s="90">
        <v>88048.14</v>
      </c>
      <c r="D23" s="90"/>
      <c r="E23" s="91" t="s">
        <v>59</v>
      </c>
      <c r="F23" s="90">
        <v>482039.93</v>
      </c>
      <c r="G23" s="90">
        <v>276201.76</v>
      </c>
      <c r="H23" s="70"/>
      <c r="I23" s="85"/>
      <c r="J23" s="86"/>
      <c r="K23" s="29"/>
    </row>
    <row r="24" spans="1:18" x14ac:dyDescent="0.2">
      <c r="A24" s="17"/>
      <c r="B24" s="100"/>
      <c r="C24" s="100"/>
      <c r="D24" s="100"/>
      <c r="E24" s="99"/>
      <c r="F24" s="101"/>
      <c r="G24" s="101"/>
      <c r="H24" s="70"/>
      <c r="I24" s="85"/>
      <c r="J24" s="86"/>
      <c r="K24" s="29"/>
    </row>
    <row r="25" spans="1:18" ht="15.75" customHeight="1" x14ac:dyDescent="0.2">
      <c r="A25" s="23" t="s">
        <v>4</v>
      </c>
      <c r="B25" s="38">
        <f>SUM(B5+B19+B13)</f>
        <v>5352856.5100000007</v>
      </c>
      <c r="C25" s="38">
        <f>SUM(C5+C13+C19)</f>
        <v>4513747.34</v>
      </c>
      <c r="D25" s="38"/>
      <c r="E25" s="38" t="s">
        <v>4</v>
      </c>
      <c r="F25" s="38">
        <f>SUM(F5+F13+F21)</f>
        <v>5352856.51</v>
      </c>
      <c r="G25" s="38">
        <f>SUM(G5+G13+G21)</f>
        <v>4513747.34</v>
      </c>
      <c r="H25" s="23" t="s">
        <v>58</v>
      </c>
      <c r="I25" s="36"/>
      <c r="J25" s="75">
        <f>SUM(J11+J13)</f>
        <v>482039.92999999993</v>
      </c>
      <c r="K25" s="76">
        <f>SUM(K11+K13)</f>
        <v>276201.76000000013</v>
      </c>
    </row>
    <row r="26" spans="1:18" ht="15.75" customHeight="1" x14ac:dyDescent="0.2">
      <c r="A26" s="138" t="s">
        <v>44</v>
      </c>
      <c r="B26" s="139"/>
      <c r="C26" s="139"/>
      <c r="D26" s="139"/>
      <c r="E26" s="139"/>
      <c r="F26" s="139"/>
      <c r="G26" s="140"/>
      <c r="H26" s="138" t="s">
        <v>60</v>
      </c>
      <c r="I26" s="139"/>
      <c r="J26" s="139"/>
      <c r="K26" s="140"/>
      <c r="L26" s="24"/>
      <c r="M26" s="24"/>
      <c r="N26" s="24"/>
      <c r="O26" s="24"/>
      <c r="P26" s="24"/>
      <c r="Q26" s="24"/>
      <c r="R26" s="24"/>
    </row>
    <row r="27" spans="1:18" ht="16.5" customHeight="1" x14ac:dyDescent="0.2">
      <c r="A27" s="25"/>
      <c r="B27" s="102" t="s">
        <v>17</v>
      </c>
      <c r="C27" s="102" t="s">
        <v>18</v>
      </c>
      <c r="D27" s="102"/>
      <c r="E27" s="102" t="s">
        <v>35</v>
      </c>
      <c r="F27" s="102" t="s">
        <v>31</v>
      </c>
      <c r="G27" s="102"/>
      <c r="H27" s="78" t="s">
        <v>61</v>
      </c>
      <c r="I27" s="103"/>
      <c r="J27" s="104">
        <v>2025</v>
      </c>
      <c r="K27" s="105">
        <v>2024</v>
      </c>
    </row>
    <row r="28" spans="1:18" ht="19.5" customHeight="1" x14ac:dyDescent="0.2">
      <c r="A28" s="25"/>
      <c r="B28" s="102" t="s">
        <v>22</v>
      </c>
      <c r="C28" s="102" t="s">
        <v>19</v>
      </c>
      <c r="D28" s="102"/>
      <c r="E28" s="102" t="s">
        <v>34</v>
      </c>
      <c r="F28" s="102" t="s">
        <v>32</v>
      </c>
      <c r="G28" s="102"/>
      <c r="H28" s="39" t="s">
        <v>62</v>
      </c>
      <c r="I28" s="106"/>
      <c r="J28" s="107">
        <f>SUM(J25)</f>
        <v>482039.92999999993</v>
      </c>
      <c r="K28" s="29">
        <f>SUM(K25)</f>
        <v>276201.76000000013</v>
      </c>
    </row>
    <row r="29" spans="1:18" ht="14.25" customHeight="1" x14ac:dyDescent="0.2">
      <c r="A29" s="25"/>
      <c r="B29" s="102"/>
      <c r="C29" s="102" t="s">
        <v>26</v>
      </c>
      <c r="D29" s="102"/>
      <c r="E29" s="102" t="s">
        <v>36</v>
      </c>
      <c r="F29" s="102" t="s">
        <v>27</v>
      </c>
      <c r="G29" s="102" t="s">
        <v>4</v>
      </c>
      <c r="H29" s="57" t="s">
        <v>63</v>
      </c>
      <c r="I29" s="108"/>
      <c r="J29" s="109"/>
      <c r="K29" s="58"/>
    </row>
    <row r="30" spans="1:18" ht="16.5" customHeight="1" x14ac:dyDescent="0.2">
      <c r="A30" s="25"/>
      <c r="B30" s="110"/>
      <c r="C30" s="110"/>
      <c r="D30" s="110"/>
      <c r="E30" s="110"/>
      <c r="F30" s="110"/>
      <c r="G30" s="110"/>
      <c r="H30" s="39" t="s">
        <v>64</v>
      </c>
      <c r="I30" s="106"/>
      <c r="J30" s="107">
        <f>-SUM(J20)</f>
        <v>22010.12</v>
      </c>
      <c r="K30" s="29">
        <f>-SUM(K20)</f>
        <v>15062.53</v>
      </c>
    </row>
    <row r="31" spans="1:18" ht="16.5" customHeight="1" x14ac:dyDescent="0.2">
      <c r="A31" s="32" t="s">
        <v>95</v>
      </c>
      <c r="B31" s="111">
        <f>SUM(G22)</f>
        <v>3362400.29</v>
      </c>
      <c r="C31" s="111">
        <v>0</v>
      </c>
      <c r="D31" s="111"/>
      <c r="E31" s="112">
        <v>0</v>
      </c>
      <c r="F31" s="112">
        <v>0</v>
      </c>
      <c r="G31" s="111">
        <f>SUM(G22)</f>
        <v>3362400.29</v>
      </c>
      <c r="H31" s="39" t="s">
        <v>65</v>
      </c>
      <c r="I31" s="106"/>
      <c r="J31" s="107">
        <f>-SUM(J21)</f>
        <v>20163.07</v>
      </c>
      <c r="K31" s="29">
        <f>-SUM(K21)</f>
        <v>16279.09</v>
      </c>
    </row>
    <row r="32" spans="1:18" x14ac:dyDescent="0.2">
      <c r="A32" s="25"/>
      <c r="B32" s="113"/>
      <c r="C32" s="113"/>
      <c r="D32" s="113"/>
      <c r="E32" s="113"/>
      <c r="F32" s="113"/>
      <c r="G32" s="113">
        <f t="shared" ref="G32:G37" si="0">SUM(B32:F32)</f>
        <v>0</v>
      </c>
      <c r="H32" s="57" t="s">
        <v>66</v>
      </c>
      <c r="I32" s="108"/>
      <c r="J32" s="114"/>
      <c r="K32" s="59"/>
    </row>
    <row r="33" spans="1:11" x14ac:dyDescent="0.2">
      <c r="A33" s="25" t="s">
        <v>58</v>
      </c>
      <c r="B33" s="113">
        <v>0</v>
      </c>
      <c r="C33" s="113">
        <v>0</v>
      </c>
      <c r="D33" s="113"/>
      <c r="E33" s="115">
        <f>SUM(E30:E31)</f>
        <v>0</v>
      </c>
      <c r="F33" s="113">
        <f>SUM(G23)</f>
        <v>276201.76</v>
      </c>
      <c r="G33" s="113">
        <f t="shared" si="0"/>
        <v>276201.76</v>
      </c>
      <c r="H33" s="70" t="s">
        <v>80</v>
      </c>
      <c r="I33" s="106"/>
      <c r="J33" s="127">
        <f>C8-B8</f>
        <v>-18654.28</v>
      </c>
      <c r="K33" s="130">
        <v>-10279.120000000001</v>
      </c>
    </row>
    <row r="34" spans="1:11" x14ac:dyDescent="0.2">
      <c r="A34" s="25"/>
      <c r="B34" s="113"/>
      <c r="C34" s="113"/>
      <c r="D34" s="113"/>
      <c r="E34" s="115"/>
      <c r="F34" s="113"/>
      <c r="G34" s="113">
        <f t="shared" si="0"/>
        <v>0</v>
      </c>
      <c r="H34" s="70" t="s">
        <v>67</v>
      </c>
      <c r="I34" s="106"/>
      <c r="J34" s="127">
        <f>C9-B9</f>
        <v>-171795.93</v>
      </c>
      <c r="K34" s="130">
        <v>11753.39</v>
      </c>
    </row>
    <row r="35" spans="1:11" ht="13.5" customHeight="1" x14ac:dyDescent="0.2">
      <c r="A35" s="25" t="s">
        <v>29</v>
      </c>
      <c r="B35" s="113">
        <v>0</v>
      </c>
      <c r="C35" s="113">
        <v>0</v>
      </c>
      <c r="D35" s="113"/>
      <c r="E35" s="115">
        <f>SUM(E30:E33)</f>
        <v>0</v>
      </c>
      <c r="F35" s="113">
        <v>0</v>
      </c>
      <c r="G35" s="113">
        <f t="shared" si="0"/>
        <v>0</v>
      </c>
      <c r="H35" s="17" t="s">
        <v>103</v>
      </c>
      <c r="I35" s="106"/>
      <c r="J35" s="127">
        <f>C19-B19</f>
        <v>-179.99999999999997</v>
      </c>
      <c r="K35" s="130">
        <v>-160.02000000000001</v>
      </c>
    </row>
    <row r="36" spans="1:11" ht="15" customHeight="1" x14ac:dyDescent="0.2">
      <c r="A36" s="25"/>
      <c r="B36" s="113"/>
      <c r="C36" s="113"/>
      <c r="D36" s="113"/>
      <c r="E36" s="113"/>
      <c r="F36" s="113"/>
      <c r="G36" s="113">
        <f t="shared" si="0"/>
        <v>0</v>
      </c>
      <c r="H36" s="21" t="s">
        <v>86</v>
      </c>
      <c r="I36" s="116"/>
      <c r="J36" s="127">
        <f>F7-G7</f>
        <v>3773.52</v>
      </c>
      <c r="K36" s="130"/>
    </row>
    <row r="37" spans="1:11" x14ac:dyDescent="0.2">
      <c r="A37" s="32" t="s">
        <v>97</v>
      </c>
      <c r="B37" s="111">
        <f>SUM(B31:B35)</f>
        <v>3362400.29</v>
      </c>
      <c r="C37" s="111">
        <f>SUM(C31:C35)</f>
        <v>0</v>
      </c>
      <c r="D37" s="111"/>
      <c r="E37" s="112">
        <f>SUM(E31:E35)</f>
        <v>0</v>
      </c>
      <c r="F37" s="112">
        <f>SUM(F31:F35)</f>
        <v>276201.76</v>
      </c>
      <c r="G37" s="111">
        <f t="shared" si="0"/>
        <v>3638602.05</v>
      </c>
      <c r="H37" s="21" t="s">
        <v>94</v>
      </c>
      <c r="I37" s="106"/>
      <c r="J37" s="127">
        <f>F8-G8</f>
        <v>-27438</v>
      </c>
      <c r="K37" s="130">
        <v>8557.86</v>
      </c>
    </row>
    <row r="38" spans="1:11" ht="12.75" customHeight="1" x14ac:dyDescent="0.2">
      <c r="A38" s="25"/>
      <c r="B38" s="113"/>
      <c r="C38" s="113"/>
      <c r="D38" s="113"/>
      <c r="E38" s="113"/>
      <c r="F38" s="113"/>
      <c r="G38" s="113"/>
      <c r="H38" s="21" t="s">
        <v>68</v>
      </c>
      <c r="I38" s="37"/>
      <c r="J38" s="127">
        <f>F9-G9</f>
        <v>4400.8999999999996</v>
      </c>
      <c r="K38" s="130">
        <v>0</v>
      </c>
    </row>
    <row r="39" spans="1:11" ht="12" customHeight="1" x14ac:dyDescent="0.2">
      <c r="A39" s="25" t="s">
        <v>58</v>
      </c>
      <c r="B39" s="113">
        <v>0</v>
      </c>
      <c r="C39" s="113">
        <v>0</v>
      </c>
      <c r="D39" s="113"/>
      <c r="E39" s="115">
        <f>SUM(E36:E37)</f>
        <v>0</v>
      </c>
      <c r="F39" s="113">
        <f>SUM(F23)</f>
        <v>482039.93</v>
      </c>
      <c r="G39" s="113">
        <f>SUM(F39)</f>
        <v>482039.93</v>
      </c>
      <c r="H39" s="17" t="s">
        <v>81</v>
      </c>
      <c r="I39" s="37"/>
      <c r="J39" s="127">
        <f>F10-G10</f>
        <v>7588.0999999999995</v>
      </c>
      <c r="K39" s="130">
        <v>1020.25</v>
      </c>
    </row>
    <row r="40" spans="1:11" ht="12" customHeight="1" x14ac:dyDescent="0.2">
      <c r="A40" s="25"/>
      <c r="B40" s="113"/>
      <c r="C40" s="113"/>
      <c r="D40" s="113"/>
      <c r="E40" s="113"/>
      <c r="F40" s="113"/>
      <c r="G40" s="113"/>
      <c r="H40" s="17" t="s">
        <v>87</v>
      </c>
      <c r="I40" s="37"/>
      <c r="J40" s="127">
        <f>F14-G14</f>
        <v>55000</v>
      </c>
      <c r="K40" s="130">
        <v>55000</v>
      </c>
    </row>
    <row r="41" spans="1:11" ht="12" customHeight="1" x14ac:dyDescent="0.2">
      <c r="A41" s="25" t="s">
        <v>33</v>
      </c>
      <c r="B41" s="115">
        <v>0</v>
      </c>
      <c r="C41" s="113">
        <v>0</v>
      </c>
      <c r="D41" s="113"/>
      <c r="E41" s="113">
        <v>0</v>
      </c>
      <c r="F41" s="113"/>
      <c r="G41" s="113">
        <v>0</v>
      </c>
      <c r="H41" s="21"/>
      <c r="I41" s="37"/>
      <c r="J41" s="107"/>
      <c r="K41" s="29">
        <f>SUM('[1]calculo 2021-2020'!J38)</f>
        <v>0</v>
      </c>
    </row>
    <row r="42" spans="1:11" ht="12" customHeight="1" x14ac:dyDescent="0.2">
      <c r="A42" s="26"/>
      <c r="B42" s="31"/>
      <c r="C42" s="31"/>
      <c r="D42" s="31"/>
      <c r="E42" s="31"/>
      <c r="F42" s="31"/>
      <c r="G42" s="31"/>
      <c r="H42" s="60" t="s">
        <v>71</v>
      </c>
      <c r="I42" s="117"/>
      <c r="J42" s="118">
        <f>SUM(J28:J41)</f>
        <v>376907.43</v>
      </c>
      <c r="K42" s="119">
        <f>SUM(K28:K41)</f>
        <v>373435.74000000017</v>
      </c>
    </row>
    <row r="43" spans="1:11" ht="12" customHeight="1" x14ac:dyDescent="0.2">
      <c r="A43" s="33" t="s">
        <v>107</v>
      </c>
      <c r="B43" s="34">
        <f>SUM(G37)</f>
        <v>3638602.05</v>
      </c>
      <c r="C43" s="34">
        <f>SUM(C37:C41)</f>
        <v>0</v>
      </c>
      <c r="D43" s="34"/>
      <c r="E43" s="34">
        <f>SUM(E41:E42)</f>
        <v>0</v>
      </c>
      <c r="F43" s="35">
        <f>SUM(F39)</f>
        <v>482039.93</v>
      </c>
      <c r="G43" s="61">
        <f>SUM(G37+F43)</f>
        <v>4120641.98</v>
      </c>
      <c r="H43" s="56" t="s">
        <v>70</v>
      </c>
      <c r="I43" s="120"/>
      <c r="J43" s="128"/>
      <c r="K43" s="131"/>
    </row>
    <row r="44" spans="1:11" ht="18.75" customHeight="1" x14ac:dyDescent="0.2">
      <c r="A44" s="138" t="s">
        <v>109</v>
      </c>
      <c r="B44" s="139"/>
      <c r="C44" s="139"/>
      <c r="D44" s="139"/>
      <c r="E44" s="139"/>
      <c r="F44" s="139"/>
      <c r="G44" s="140"/>
      <c r="H44" s="40" t="s">
        <v>88</v>
      </c>
      <c r="I44" s="37"/>
      <c r="J44" s="107">
        <f>-F64</f>
        <v>-308789.68</v>
      </c>
      <c r="K44" s="29">
        <v>-238</v>
      </c>
    </row>
    <row r="45" spans="1:11" ht="21.75" customHeight="1" x14ac:dyDescent="0.2">
      <c r="A45" s="141" t="s">
        <v>110</v>
      </c>
      <c r="B45" s="142"/>
      <c r="C45" s="142"/>
      <c r="D45" s="142"/>
      <c r="E45" s="142"/>
      <c r="F45" s="142"/>
      <c r="G45" s="143"/>
      <c r="H45" s="40" t="s">
        <v>89</v>
      </c>
      <c r="I45" s="37"/>
      <c r="J45" s="107">
        <v>-175233.86</v>
      </c>
      <c r="K45" s="29">
        <f>SUM('[1]para publicar 2022'!J42)</f>
        <v>0</v>
      </c>
    </row>
    <row r="46" spans="1:11" ht="18" customHeight="1" x14ac:dyDescent="0.2">
      <c r="A46" s="141"/>
      <c r="B46" s="142"/>
      <c r="C46" s="142"/>
      <c r="D46" s="142"/>
      <c r="E46" s="142"/>
      <c r="F46" s="142"/>
      <c r="G46" s="143"/>
      <c r="H46" s="40" t="s">
        <v>92</v>
      </c>
      <c r="I46" s="37"/>
      <c r="J46" s="107">
        <v>0</v>
      </c>
      <c r="K46" s="29">
        <f>SUM('[1]para publicar 2022'!J43)</f>
        <v>0</v>
      </c>
    </row>
    <row r="47" spans="1:11" ht="18" customHeight="1" x14ac:dyDescent="0.2">
      <c r="A47" s="141"/>
      <c r="B47" s="142"/>
      <c r="C47" s="142"/>
      <c r="D47" s="142"/>
      <c r="E47" s="142"/>
      <c r="F47" s="142"/>
      <c r="G47" s="143"/>
      <c r="H47" s="21"/>
      <c r="I47" s="91"/>
      <c r="J47" s="129"/>
      <c r="K47" s="132"/>
    </row>
    <row r="48" spans="1:11" ht="12" customHeight="1" x14ac:dyDescent="0.2">
      <c r="A48" s="141"/>
      <c r="B48" s="142"/>
      <c r="C48" s="142"/>
      <c r="D48" s="142"/>
      <c r="E48" s="142"/>
      <c r="F48" s="142"/>
      <c r="G48" s="143"/>
      <c r="H48" s="60" t="s">
        <v>79</v>
      </c>
      <c r="I48" s="117"/>
      <c r="J48" s="119">
        <f>SUM(J44:J47)</f>
        <v>-484023.54</v>
      </c>
      <c r="K48" s="119">
        <f>SUM(K44:K47)</f>
        <v>-238</v>
      </c>
    </row>
    <row r="49" spans="1:11" ht="12" customHeight="1" x14ac:dyDescent="0.2">
      <c r="A49" s="141"/>
      <c r="B49" s="142"/>
      <c r="C49" s="142"/>
      <c r="D49" s="142"/>
      <c r="E49" s="142"/>
      <c r="F49" s="142"/>
      <c r="G49" s="143"/>
      <c r="H49" s="42" t="s">
        <v>74</v>
      </c>
      <c r="I49" s="116"/>
      <c r="J49" s="107"/>
      <c r="K49" s="29"/>
    </row>
    <row r="50" spans="1:11" ht="15" customHeight="1" x14ac:dyDescent="0.2">
      <c r="A50" s="141"/>
      <c r="B50" s="142"/>
      <c r="C50" s="142"/>
      <c r="D50" s="142"/>
      <c r="E50" s="142"/>
      <c r="F50" s="142"/>
      <c r="G50" s="143"/>
      <c r="H50" s="21" t="s">
        <v>69</v>
      </c>
      <c r="I50" s="37"/>
      <c r="J50" s="127">
        <f>F15-G15</f>
        <v>158673.93</v>
      </c>
      <c r="K50" s="130">
        <v>8135.72</v>
      </c>
    </row>
    <row r="51" spans="1:11" ht="12" customHeight="1" x14ac:dyDescent="0.2">
      <c r="A51" s="141"/>
      <c r="B51" s="142"/>
      <c r="C51" s="142"/>
      <c r="D51" s="142"/>
      <c r="E51" s="142"/>
      <c r="F51" s="142"/>
      <c r="G51" s="143"/>
      <c r="H51" s="70" t="s">
        <v>90</v>
      </c>
      <c r="I51" s="121"/>
      <c r="J51" s="127">
        <f>F18-G18</f>
        <v>155070.78999999998</v>
      </c>
      <c r="K51" s="130">
        <v>-49864.31</v>
      </c>
    </row>
    <row r="52" spans="1:11" ht="12.75" customHeight="1" x14ac:dyDescent="0.2">
      <c r="A52" s="141"/>
      <c r="B52" s="142"/>
      <c r="C52" s="142"/>
      <c r="D52" s="142"/>
      <c r="E52" s="142"/>
      <c r="F52" s="142"/>
      <c r="G52" s="143"/>
      <c r="H52" s="60" t="s">
        <v>74</v>
      </c>
      <c r="I52" s="117"/>
      <c r="J52" s="122">
        <f>SUM(J49:J51)</f>
        <v>313744.71999999997</v>
      </c>
      <c r="K52" s="122">
        <f>SUM(K49:K51)</f>
        <v>-41728.589999999997</v>
      </c>
    </row>
    <row r="53" spans="1:11" ht="21" customHeight="1" x14ac:dyDescent="0.2">
      <c r="A53" s="141"/>
      <c r="B53" s="142"/>
      <c r="C53" s="142"/>
      <c r="D53" s="142"/>
      <c r="E53" s="142"/>
      <c r="F53" s="142"/>
      <c r="G53" s="143"/>
      <c r="H53" s="21"/>
      <c r="I53" s="91"/>
      <c r="J53" s="129"/>
      <c r="K53" s="132"/>
    </row>
    <row r="54" spans="1:11" ht="18" customHeight="1" x14ac:dyDescent="0.2">
      <c r="A54" s="144"/>
      <c r="B54" s="145"/>
      <c r="C54" s="145"/>
      <c r="D54" s="145"/>
      <c r="E54" s="145"/>
      <c r="F54" s="145"/>
      <c r="G54" s="146"/>
      <c r="H54" s="43" t="s">
        <v>73</v>
      </c>
      <c r="I54" s="123"/>
      <c r="J54" s="124">
        <f>SUM(J42+J48+J52)</f>
        <v>206628.61</v>
      </c>
      <c r="K54" s="124">
        <f>SUM(K42+K48+K52)</f>
        <v>331469.15000000014</v>
      </c>
    </row>
    <row r="55" spans="1:11" ht="13.5" customHeight="1" x14ac:dyDescent="0.2">
      <c r="A55" s="71" t="s">
        <v>104</v>
      </c>
      <c r="B55" s="72"/>
      <c r="C55" s="27" t="s">
        <v>93</v>
      </c>
      <c r="D55" s="27" t="s">
        <v>96</v>
      </c>
      <c r="E55" s="27" t="s">
        <v>37</v>
      </c>
      <c r="F55" s="27" t="s">
        <v>91</v>
      </c>
      <c r="G55" s="27" t="s">
        <v>52</v>
      </c>
      <c r="H55" s="42" t="s">
        <v>75</v>
      </c>
      <c r="I55" s="121"/>
      <c r="J55" s="125"/>
      <c r="K55" s="44"/>
    </row>
    <row r="56" spans="1:11" ht="12" customHeight="1" x14ac:dyDescent="0.2">
      <c r="A56" s="64" t="s">
        <v>46</v>
      </c>
      <c r="B56" s="65"/>
      <c r="C56" s="63">
        <v>120000</v>
      </c>
      <c r="D56" s="63" t="s">
        <v>100</v>
      </c>
      <c r="E56" s="63">
        <v>0</v>
      </c>
      <c r="F56" s="63">
        <v>0</v>
      </c>
      <c r="G56" s="63">
        <f>SUM(C56:F56)</f>
        <v>120000</v>
      </c>
      <c r="H56" s="41" t="s">
        <v>76</v>
      </c>
      <c r="I56" s="37"/>
      <c r="J56" s="126">
        <f>K57</f>
        <v>1981820.82</v>
      </c>
      <c r="K56" s="45">
        <v>1650351.67</v>
      </c>
    </row>
    <row r="57" spans="1:11" ht="19.5" customHeight="1" x14ac:dyDescent="0.2">
      <c r="A57" s="64" t="s">
        <v>47</v>
      </c>
      <c r="B57" s="65"/>
      <c r="C57" s="63">
        <v>10290</v>
      </c>
      <c r="D57" s="63"/>
      <c r="E57" s="63">
        <v>-6282.03</v>
      </c>
      <c r="F57" s="63">
        <v>0</v>
      </c>
      <c r="G57" s="63">
        <f t="shared" ref="G57:G62" si="1">SUM(C57+E57+F57)</f>
        <v>4007.9700000000003</v>
      </c>
      <c r="H57" s="54" t="s">
        <v>77</v>
      </c>
      <c r="I57" s="47"/>
      <c r="J57" s="46">
        <f>SUM(B7)</f>
        <v>2188449.4300000002</v>
      </c>
      <c r="K57" s="45">
        <v>1981820.82</v>
      </c>
    </row>
    <row r="58" spans="1:11" x14ac:dyDescent="0.2">
      <c r="A58" s="64" t="s">
        <v>48</v>
      </c>
      <c r="B58" s="65"/>
      <c r="C58" s="63">
        <v>76467.5</v>
      </c>
      <c r="D58" s="63"/>
      <c r="E58" s="63">
        <v>-54678.85</v>
      </c>
      <c r="F58" s="63">
        <v>0</v>
      </c>
      <c r="G58" s="63">
        <f t="shared" si="1"/>
        <v>21788.65</v>
      </c>
      <c r="H58" s="55" t="s">
        <v>78</v>
      </c>
      <c r="I58" s="48"/>
      <c r="J58" s="49">
        <f>SUM(J56-J57)</f>
        <v>-206628.6100000001</v>
      </c>
      <c r="K58" s="49">
        <f>SUM(K56-K57)</f>
        <v>-331469.15000000014</v>
      </c>
    </row>
    <row r="59" spans="1:11" ht="13.5" customHeight="1" x14ac:dyDescent="0.2">
      <c r="A59" s="64" t="s">
        <v>56</v>
      </c>
      <c r="B59" s="65"/>
      <c r="C59" s="63">
        <v>19050</v>
      </c>
      <c r="D59" s="63"/>
      <c r="E59" s="63">
        <v>-16450</v>
      </c>
      <c r="F59" s="63">
        <v>0</v>
      </c>
      <c r="G59" s="63">
        <f t="shared" si="1"/>
        <v>2600</v>
      </c>
      <c r="H59" s="147" t="s">
        <v>126</v>
      </c>
      <c r="I59" s="147"/>
      <c r="J59" s="147"/>
      <c r="K59" s="148"/>
    </row>
    <row r="60" spans="1:11" ht="12.75" customHeight="1" x14ac:dyDescent="0.2">
      <c r="A60" s="64" t="s">
        <v>49</v>
      </c>
      <c r="B60" s="65"/>
      <c r="C60" s="63">
        <v>51969</v>
      </c>
      <c r="D60" s="63"/>
      <c r="E60" s="63">
        <v>-29095.13</v>
      </c>
      <c r="F60" s="63">
        <v>0</v>
      </c>
      <c r="G60" s="63">
        <f t="shared" si="1"/>
        <v>22873.87</v>
      </c>
      <c r="H60" s="149"/>
      <c r="I60" s="149"/>
      <c r="J60" s="149"/>
      <c r="K60" s="150"/>
    </row>
    <row r="61" spans="1:11" x14ac:dyDescent="0.2">
      <c r="A61" s="64" t="s">
        <v>50</v>
      </c>
      <c r="B61" s="65"/>
      <c r="C61" s="63">
        <v>9721.65</v>
      </c>
      <c r="D61" s="63"/>
      <c r="E61" s="63">
        <v>-7616.87</v>
      </c>
      <c r="F61" s="63">
        <v>389.99</v>
      </c>
      <c r="G61" s="63">
        <f t="shared" si="1"/>
        <v>2494.7699999999995</v>
      </c>
      <c r="H61" s="149"/>
      <c r="I61" s="149"/>
      <c r="J61" s="149"/>
      <c r="K61" s="150"/>
    </row>
    <row r="62" spans="1:11" x14ac:dyDescent="0.2">
      <c r="A62" s="64" t="s">
        <v>51</v>
      </c>
      <c r="B62" s="65"/>
      <c r="C62" s="63">
        <v>735000</v>
      </c>
      <c r="E62" s="63">
        <v>0</v>
      </c>
      <c r="F62" s="63">
        <v>0</v>
      </c>
      <c r="G62" s="63">
        <f t="shared" si="1"/>
        <v>735000</v>
      </c>
      <c r="H62" s="149"/>
      <c r="I62" s="149"/>
      <c r="J62" s="149"/>
      <c r="K62" s="150"/>
    </row>
    <row r="63" spans="1:11" x14ac:dyDescent="0.2">
      <c r="A63" s="64" t="s">
        <v>108</v>
      </c>
      <c r="B63" s="65"/>
      <c r="C63" s="63">
        <v>0</v>
      </c>
      <c r="D63" s="63"/>
      <c r="E63" s="63">
        <v>-6826.43</v>
      </c>
      <c r="F63" s="63">
        <v>308399.69</v>
      </c>
      <c r="G63" s="63">
        <f>SUM(C63,E63,F63)</f>
        <v>301573.26</v>
      </c>
      <c r="H63" s="149"/>
      <c r="I63" s="149"/>
      <c r="J63" s="149"/>
      <c r="K63" s="150"/>
    </row>
    <row r="64" spans="1:11" ht="15" customHeight="1" x14ac:dyDescent="0.2">
      <c r="A64" s="66" t="s">
        <v>45</v>
      </c>
      <c r="B64" s="67"/>
      <c r="C64" s="68">
        <f>SUM(C56:C63)</f>
        <v>1022498.15</v>
      </c>
      <c r="D64" s="68">
        <f>SUM(D56:D63)</f>
        <v>0</v>
      </c>
      <c r="E64" s="68">
        <f>SUM(E56:E63)</f>
        <v>-120949.31</v>
      </c>
      <c r="F64" s="68">
        <f>SUM(F56:F63)</f>
        <v>308789.68</v>
      </c>
      <c r="G64" s="68">
        <f>SUM(G56:G63)</f>
        <v>1210338.52</v>
      </c>
      <c r="H64" s="149"/>
      <c r="I64" s="149"/>
      <c r="J64" s="149"/>
      <c r="K64" s="150"/>
    </row>
    <row r="65" spans="1:11" ht="15" customHeight="1" x14ac:dyDescent="0.2">
      <c r="A65" s="153" t="s">
        <v>105</v>
      </c>
      <c r="B65" s="154"/>
      <c r="C65" s="27" t="s">
        <v>93</v>
      </c>
      <c r="D65" s="27" t="s">
        <v>96</v>
      </c>
      <c r="E65" s="50" t="s">
        <v>37</v>
      </c>
      <c r="F65" s="27" t="s">
        <v>91</v>
      </c>
      <c r="G65" s="27" t="s">
        <v>52</v>
      </c>
      <c r="H65" s="149"/>
      <c r="I65" s="149"/>
      <c r="J65" s="149"/>
      <c r="K65" s="150"/>
    </row>
    <row r="66" spans="1:11" ht="15" customHeight="1" x14ac:dyDescent="0.2">
      <c r="A66" s="64" t="s">
        <v>56</v>
      </c>
      <c r="B66" s="63"/>
      <c r="C66" s="63">
        <v>20049</v>
      </c>
      <c r="D66" s="63"/>
      <c r="E66" s="63">
        <v>-13838.25</v>
      </c>
      <c r="F66" s="63">
        <v>0</v>
      </c>
      <c r="G66" s="63">
        <f>SUM(C66:F66)</f>
        <v>6210.75</v>
      </c>
      <c r="H66" s="149"/>
      <c r="I66" s="149"/>
      <c r="J66" s="149"/>
      <c r="K66" s="150"/>
    </row>
    <row r="67" spans="1:11" ht="15" customHeight="1" x14ac:dyDescent="0.2">
      <c r="A67" s="64" t="s">
        <v>49</v>
      </c>
      <c r="B67" s="63"/>
      <c r="C67" s="63">
        <v>9545.4</v>
      </c>
      <c r="D67" s="63"/>
      <c r="E67" s="63">
        <v>-1590.9</v>
      </c>
      <c r="F67" s="63">
        <v>0</v>
      </c>
      <c r="G67" s="63">
        <f>SUM(C67:F67)</f>
        <v>7954.5</v>
      </c>
      <c r="H67" s="149"/>
      <c r="I67" s="149"/>
      <c r="J67" s="149"/>
      <c r="K67" s="150"/>
    </row>
    <row r="68" spans="1:11" ht="15" customHeight="1" x14ac:dyDescent="0.2">
      <c r="A68" s="64" t="s">
        <v>48</v>
      </c>
      <c r="B68" s="63"/>
      <c r="C68" s="63">
        <v>75709</v>
      </c>
      <c r="D68" s="63"/>
      <c r="E68" s="63">
        <v>-20662.02</v>
      </c>
      <c r="F68" s="63">
        <v>0</v>
      </c>
      <c r="G68" s="63">
        <f>SUM(C68:F68)</f>
        <v>55046.979999999996</v>
      </c>
      <c r="H68" s="149"/>
      <c r="I68" s="149"/>
      <c r="J68" s="149"/>
      <c r="K68" s="150"/>
    </row>
    <row r="69" spans="1:11" ht="15" customHeight="1" x14ac:dyDescent="0.2">
      <c r="A69" s="64" t="s">
        <v>108</v>
      </c>
      <c r="B69" s="63"/>
      <c r="C69" s="63">
        <v>0</v>
      </c>
      <c r="D69" s="63"/>
      <c r="E69" s="63">
        <v>-1327.16</v>
      </c>
      <c r="F69" s="63">
        <v>175233.86</v>
      </c>
      <c r="G69" s="63">
        <f>SUM(C69,E69,F69)</f>
        <v>173906.69999999998</v>
      </c>
      <c r="H69" s="149"/>
      <c r="I69" s="149"/>
      <c r="J69" s="149"/>
      <c r="K69" s="150"/>
    </row>
    <row r="70" spans="1:11" ht="15" customHeight="1" x14ac:dyDescent="0.2">
      <c r="A70" s="66" t="s">
        <v>45</v>
      </c>
      <c r="B70" s="68"/>
      <c r="C70" s="68">
        <f>SUM(C66:C69)</f>
        <v>105303.4</v>
      </c>
      <c r="D70" s="68"/>
      <c r="E70" s="68">
        <f>SUM(E66:E69)</f>
        <v>-37418.33</v>
      </c>
      <c r="F70" s="68">
        <f>SUM(F66:F69)</f>
        <v>175233.86</v>
      </c>
      <c r="G70" s="68">
        <f>SUM(G66:G69)</f>
        <v>243118.93</v>
      </c>
      <c r="H70" s="149"/>
      <c r="I70" s="149"/>
      <c r="J70" s="149"/>
      <c r="K70" s="150"/>
    </row>
    <row r="71" spans="1:11" ht="14.25" customHeight="1" x14ac:dyDescent="0.2">
      <c r="A71" s="155" t="s">
        <v>127</v>
      </c>
      <c r="B71" s="156"/>
      <c r="C71" s="156"/>
      <c r="D71" s="156"/>
      <c r="E71" s="156"/>
      <c r="F71" s="156"/>
      <c r="G71" s="156"/>
      <c r="H71" s="149"/>
      <c r="I71" s="149"/>
      <c r="J71" s="149"/>
      <c r="K71" s="150"/>
    </row>
    <row r="72" spans="1:11" ht="14.25" customHeight="1" x14ac:dyDescent="0.2">
      <c r="A72" s="157"/>
      <c r="B72" s="158"/>
      <c r="C72" s="158"/>
      <c r="D72" s="158"/>
      <c r="E72" s="158"/>
      <c r="F72" s="158"/>
      <c r="G72" s="158"/>
      <c r="H72" s="149"/>
      <c r="I72" s="149"/>
      <c r="J72" s="149"/>
      <c r="K72" s="150"/>
    </row>
    <row r="73" spans="1:11" ht="18" customHeight="1" x14ac:dyDescent="0.2">
      <c r="A73" s="157"/>
      <c r="B73" s="158"/>
      <c r="C73" s="158"/>
      <c r="D73" s="158"/>
      <c r="E73" s="158"/>
      <c r="F73" s="158"/>
      <c r="G73" s="158"/>
      <c r="H73" s="149"/>
      <c r="I73" s="149"/>
      <c r="J73" s="149"/>
      <c r="K73" s="150"/>
    </row>
    <row r="74" spans="1:11" ht="18" customHeight="1" x14ac:dyDescent="0.2">
      <c r="A74" s="159"/>
      <c r="B74" s="160"/>
      <c r="C74" s="160"/>
      <c r="D74" s="160"/>
      <c r="E74" s="160"/>
      <c r="F74" s="160"/>
      <c r="G74" s="160"/>
      <c r="H74" s="151"/>
      <c r="I74" s="151"/>
      <c r="J74" s="151"/>
      <c r="K74" s="152"/>
    </row>
    <row r="75" spans="1:11" ht="18" customHeight="1" x14ac:dyDescent="0.2">
      <c r="A75" s="74"/>
      <c r="B75" s="74"/>
      <c r="C75" s="74"/>
      <c r="D75" s="74"/>
      <c r="E75" s="74"/>
      <c r="F75" s="74"/>
      <c r="G75" s="74"/>
      <c r="H75" s="73"/>
      <c r="I75" s="73"/>
      <c r="J75" s="73"/>
      <c r="K75" s="73"/>
    </row>
    <row r="76" spans="1:11" ht="18" customHeight="1" x14ac:dyDescent="0.2">
      <c r="A76" s="74"/>
      <c r="B76" s="74"/>
      <c r="C76" s="74"/>
      <c r="D76" s="74"/>
      <c r="E76" s="74"/>
      <c r="F76" s="74"/>
      <c r="G76" s="74"/>
      <c r="H76" s="73"/>
      <c r="I76" s="73"/>
      <c r="J76" s="73"/>
      <c r="K76" s="73"/>
    </row>
    <row r="77" spans="1:11" x14ac:dyDescent="0.2">
      <c r="A77" s="69"/>
      <c r="B77" s="69"/>
      <c r="C77" s="69"/>
      <c r="D77" s="69"/>
      <c r="E77" s="69"/>
      <c r="F77" s="69"/>
      <c r="G77" s="69"/>
      <c r="H77" s="62"/>
      <c r="I77" s="62"/>
      <c r="J77" s="62"/>
      <c r="K77" s="62"/>
    </row>
    <row r="78" spans="1:11" x14ac:dyDescent="0.2">
      <c r="A78" s="37"/>
      <c r="B78" s="37"/>
      <c r="C78" s="37"/>
      <c r="D78" s="37"/>
      <c r="E78" s="37"/>
      <c r="F78" s="37"/>
      <c r="G78" s="37"/>
      <c r="H78" s="37"/>
      <c r="I78" s="37"/>
      <c r="J78" s="37"/>
      <c r="K78" s="37"/>
    </row>
    <row r="79" spans="1:11" ht="12.75" customHeight="1" x14ac:dyDescent="0.2">
      <c r="A79" s="137" t="s">
        <v>101</v>
      </c>
      <c r="B79" s="137"/>
      <c r="C79" s="137"/>
      <c r="D79" s="137"/>
      <c r="E79" s="137"/>
      <c r="F79" s="137"/>
      <c r="G79" s="137"/>
      <c r="H79" s="137" t="s">
        <v>40</v>
      </c>
      <c r="I79" s="137"/>
      <c r="J79" s="137"/>
      <c r="K79" s="137"/>
    </row>
    <row r="80" spans="1:11" x14ac:dyDescent="0.2">
      <c r="A80" s="137" t="s">
        <v>102</v>
      </c>
      <c r="B80" s="137"/>
      <c r="C80" s="137"/>
      <c r="D80" s="137"/>
      <c r="E80" s="137"/>
      <c r="F80" s="137"/>
      <c r="G80" s="137"/>
      <c r="H80" s="137" t="s">
        <v>41</v>
      </c>
      <c r="I80" s="137"/>
      <c r="J80" s="137"/>
      <c r="K80" s="137"/>
    </row>
    <row r="81" spans="1:11" ht="12.75" customHeight="1" x14ac:dyDescent="0.2">
      <c r="A81" s="137" t="s">
        <v>39</v>
      </c>
      <c r="B81" s="137"/>
      <c r="C81" s="137"/>
      <c r="D81" s="137"/>
      <c r="E81" s="137"/>
      <c r="F81" s="137"/>
      <c r="G81" s="137"/>
      <c r="H81" s="137" t="s">
        <v>42</v>
      </c>
      <c r="I81" s="137"/>
      <c r="J81" s="137"/>
      <c r="K81" s="137"/>
    </row>
  </sheetData>
  <mergeCells count="18">
    <mergeCell ref="A26:G26"/>
    <mergeCell ref="H26:K26"/>
    <mergeCell ref="A1:K1"/>
    <mergeCell ref="A2:G2"/>
    <mergeCell ref="H2:K2"/>
    <mergeCell ref="A3:C3"/>
    <mergeCell ref="E3:G3"/>
    <mergeCell ref="A80:G80"/>
    <mergeCell ref="H80:K80"/>
    <mergeCell ref="A81:G81"/>
    <mergeCell ref="H81:K81"/>
    <mergeCell ref="A44:G44"/>
    <mergeCell ref="A45:G54"/>
    <mergeCell ref="H59:K74"/>
    <mergeCell ref="A65:B65"/>
    <mergeCell ref="A71:G74"/>
    <mergeCell ref="A79:G79"/>
    <mergeCell ref="H79:K79"/>
  </mergeCells>
  <printOptions horizontalCentered="1"/>
  <pageMargins left="0.27559055118110237" right="0.27559055118110237" top="0.61250000000000004" bottom="0.78740157480314965" header="0.39370078740157483" footer="0.39370078740157483"/>
  <pageSetup scale="46" firstPageNumber="0" fitToWidth="0" orientation="landscape" r:id="rId1"/>
  <headerFooter>
    <oddHeader xml:space="preserve">&amp;C&amp;"Arial,Negrito"VILA DOS MENINNOS "SAGRADA FAMÍLIA"
CNPJ:45.525.979/0001-50
</oddHead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Planilhas</vt:lpstr>
      </vt:variant>
      <vt:variant>
        <vt:i4>2</vt:i4>
      </vt:variant>
    </vt:vector>
  </HeadingPairs>
  <TitlesOfParts>
    <vt:vector size="2" baseType="lpstr">
      <vt:lpstr>DR</vt:lpstr>
      <vt:lpstr>para publicar 2025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Daniela</dc:creator>
  <cp:lastModifiedBy>Cassio Ballarin</cp:lastModifiedBy>
  <cp:revision>0</cp:revision>
  <cp:lastPrinted>2026-02-24T12:28:36Z</cp:lastPrinted>
  <dcterms:created xsi:type="dcterms:W3CDTF">1998-03-05T14:14:46Z</dcterms:created>
  <dcterms:modified xsi:type="dcterms:W3CDTF">2026-02-24T12:29:36Z</dcterms:modified>
</cp:coreProperties>
</file>