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\Documents\FUNDAÇÃO CASA DAS MENINAS\"/>
    </mc:Choice>
  </mc:AlternateContent>
  <xr:revisionPtr revIDLastSave="0" documentId="8_{4DDFB637-8745-49C9-93BA-D2EB8A7F196E}" xr6:coauthVersionLast="43" xr6:coauthVersionMax="43" xr10:uidLastSave="{00000000-0000-0000-0000-000000000000}"/>
  <bookViews>
    <workbookView xWindow="-120" yWindow="-120" windowWidth="29040" windowHeight="15720" xr2:uid="{A741095C-2684-49C9-A258-4C6495D2C4D5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1" l="1"/>
  <c r="I30" i="1" l="1"/>
  <c r="I38" i="1"/>
  <c r="I39" i="1"/>
  <c r="I48" i="1"/>
  <c r="I46" i="1"/>
  <c r="I36" i="1"/>
  <c r="I35" i="1"/>
  <c r="I58" i="1"/>
  <c r="I29" i="1"/>
  <c r="I59" i="1" l="1"/>
  <c r="C5" i="1"/>
  <c r="F28" i="1"/>
  <c r="I64" i="1" l="1"/>
  <c r="I42" i="1"/>
  <c r="I45" i="1"/>
  <c r="J4" i="1" l="1"/>
  <c r="E16" i="1"/>
  <c r="F16" i="1"/>
  <c r="J65" i="1" l="1"/>
  <c r="J56" i="1"/>
  <c r="I55" i="1"/>
  <c r="J55" i="1"/>
  <c r="D38" i="1"/>
  <c r="D40" i="1" s="1"/>
  <c r="C34" i="1"/>
  <c r="C40" i="1" s="1"/>
  <c r="J33" i="1"/>
  <c r="F33" i="1"/>
  <c r="J32" i="1"/>
  <c r="J31" i="1"/>
  <c r="F31" i="1"/>
  <c r="D30" i="1"/>
  <c r="F29" i="1"/>
  <c r="D32" i="1"/>
  <c r="F32" i="1" s="1"/>
  <c r="B20" i="1"/>
  <c r="B17" i="1" s="1"/>
  <c r="E30" i="1"/>
  <c r="E34" i="1" s="1"/>
  <c r="E36" i="1"/>
  <c r="E19" i="1"/>
  <c r="I12" i="1"/>
  <c r="C16" i="1"/>
  <c r="C15" i="1"/>
  <c r="C14" i="1" s="1"/>
  <c r="I40" i="1" s="1"/>
  <c r="B14" i="1"/>
  <c r="I9" i="1"/>
  <c r="J50" i="1" l="1"/>
  <c r="F38" i="1"/>
  <c r="F19" i="1"/>
  <c r="B28" i="1" s="1"/>
  <c r="B34" i="1" s="1"/>
  <c r="J59" i="1"/>
  <c r="J12" i="1"/>
  <c r="E5" i="1"/>
  <c r="E23" i="1" s="1"/>
  <c r="D34" i="1"/>
  <c r="I4" i="1"/>
  <c r="C20" i="1"/>
  <c r="C17" i="1" s="1"/>
  <c r="J9" i="1"/>
  <c r="F5" i="1"/>
  <c r="I23" i="1"/>
  <c r="I26" i="1" s="1"/>
  <c r="I50" i="1" s="1"/>
  <c r="I61" i="1" s="1"/>
  <c r="E40" i="1"/>
  <c r="F36" i="1"/>
  <c r="I63" i="1"/>
  <c r="I65" i="1" s="1"/>
  <c r="B5" i="1"/>
  <c r="B23" i="1" s="1"/>
  <c r="F30" i="1"/>
  <c r="F34" i="1" s="1"/>
  <c r="J61" i="1" l="1"/>
  <c r="F23" i="1"/>
  <c r="C23" i="1"/>
  <c r="F40" i="1"/>
  <c r="B40" i="1"/>
</calcChain>
</file>

<file path=xl/sharedStrings.xml><?xml version="1.0" encoding="utf-8"?>
<sst xmlns="http://schemas.openxmlformats.org/spreadsheetml/2006/main" count="118" uniqueCount="104">
  <si>
    <t>BALANÇOS PATRIMONIAIS</t>
  </si>
  <si>
    <t>DEMONSTRATIVO DE RESULTADO DOS EXERCÍCIOS</t>
  </si>
  <si>
    <t>Ativo</t>
  </si>
  <si>
    <t>Passivo</t>
  </si>
  <si>
    <t>Circulante</t>
  </si>
  <si>
    <t xml:space="preserve">Receitas S/ Restrição </t>
  </si>
  <si>
    <t xml:space="preserve">Receitas C/ Restrição </t>
  </si>
  <si>
    <t>Fornecedores a Pagar</t>
  </si>
  <si>
    <t>Receitas C/ Isenções Obtidas</t>
  </si>
  <si>
    <t>Valores a Receber C/ Restrição</t>
  </si>
  <si>
    <t>Obrigações Trabalhistas a Pagar</t>
  </si>
  <si>
    <t>Valores a Receber S/ Restrição</t>
  </si>
  <si>
    <t>Obrigações Sociais a Recolher</t>
  </si>
  <si>
    <t>Superávit Bruto</t>
  </si>
  <si>
    <t>Impostos a Compensar</t>
  </si>
  <si>
    <t>Obrigações Tributárias a Recolher</t>
  </si>
  <si>
    <t>Adiantamentos a Empregados</t>
  </si>
  <si>
    <t>Valores a Realizar</t>
  </si>
  <si>
    <t>Adiantamentos a Fornecedores</t>
  </si>
  <si>
    <t>Outras Obrigações</t>
  </si>
  <si>
    <t>Adiantamentos Convênios</t>
  </si>
  <si>
    <t xml:space="preserve">Não Circulante </t>
  </si>
  <si>
    <t>DespesaTrabalhistas e Sociais S/ Restrição</t>
  </si>
  <si>
    <t>Valores a Realizar S/ Restrição</t>
  </si>
  <si>
    <t>DespesaTrabalhistas e Sociais C/ Restrição</t>
  </si>
  <si>
    <t>Investimentos</t>
  </si>
  <si>
    <t>Não Circulante</t>
  </si>
  <si>
    <t xml:space="preserve">Despesas Administrativas e Gerais S/ Restrição  </t>
  </si>
  <si>
    <t>Bens C/Restrição</t>
  </si>
  <si>
    <t xml:space="preserve">Despesas Administrativas e Gerais C/ Restrição  </t>
  </si>
  <si>
    <t>Imobilizado Bruto S/ Restrição</t>
  </si>
  <si>
    <t>Subvenções a Realizar c/ Restrição</t>
  </si>
  <si>
    <t>Depreciação S/ Restrição</t>
  </si>
  <si>
    <t>Imobilizado Bruto C/Restrição</t>
  </si>
  <si>
    <t>Depreciação C/ Restrição</t>
  </si>
  <si>
    <t>Depreciação Acumulada</t>
  </si>
  <si>
    <t>Patrimônio Social</t>
  </si>
  <si>
    <t>Depreciação Acumulada S/ Restrição</t>
  </si>
  <si>
    <t>Superávit ou Déficit do Exercício</t>
  </si>
  <si>
    <t>Depreciação Acumulada C/ Restrição</t>
  </si>
  <si>
    <t>Ajuste Patrimonial e Exercicios Anteriores</t>
  </si>
  <si>
    <t>Total</t>
  </si>
  <si>
    <t>Superávit/Déficit do Exercício</t>
  </si>
  <si>
    <t>DEMONSTRAÇÃO DAS  MUTAÇÕES DO PATRIMÔNIO LIQUIDO</t>
  </si>
  <si>
    <t>DEMONSTRAÇÃO DOS FLUXO DE CAIXA -METÓDO INDIRETO</t>
  </si>
  <si>
    <t>Patrimônio</t>
  </si>
  <si>
    <t xml:space="preserve">Reserva </t>
  </si>
  <si>
    <t>Ajuste Patrimonial Exercícios Anteriores</t>
  </si>
  <si>
    <t>Superávits/</t>
  </si>
  <si>
    <t>Fluxo de Caixa das Atividades Operacionais</t>
  </si>
  <si>
    <t>Social</t>
  </si>
  <si>
    <t>de</t>
  </si>
  <si>
    <t>Superávit/Déficit Líquido do Exercício</t>
  </si>
  <si>
    <t>Doações</t>
  </si>
  <si>
    <t>Acumulados</t>
  </si>
  <si>
    <t>Despesas que não afetam o Caixa</t>
  </si>
  <si>
    <t>Depreciação Exercicios Anteriores S/ Restrição</t>
  </si>
  <si>
    <t>Ajuste Patrimonial Exercicios Anteriores</t>
  </si>
  <si>
    <t>Depreciação Exercicios Anteriores C/ Restrição</t>
  </si>
  <si>
    <t>Baixa de Bens S/ Restrição</t>
  </si>
  <si>
    <t>Variações de Ativos e Passivos</t>
  </si>
  <si>
    <t xml:space="preserve">Disponibilidades Líquidas Geradas pelas Atividades Operacionais </t>
  </si>
  <si>
    <t>Fluxo de Caixa das Atividades de Investimentos</t>
  </si>
  <si>
    <t>Aquisição de Imobilizado  C/Restrição</t>
  </si>
  <si>
    <t>Aquisição de Imobilizado  S/Restrição</t>
  </si>
  <si>
    <t>Caixa Aplicado nas atividades de Investimentos</t>
  </si>
  <si>
    <t>Fluxo de Caixa de Atividades de Financiamentos</t>
  </si>
  <si>
    <t>Subvenções a Executar</t>
  </si>
  <si>
    <t>Caixa Aplicado nas atividades de Financiamentos</t>
  </si>
  <si>
    <t>Disponibilidades Líquidas Aplicadas No Exercício</t>
  </si>
  <si>
    <t>Inicio do Exercício</t>
  </si>
  <si>
    <t>Final do Exercicio</t>
  </si>
  <si>
    <t>Aumento/Diminuição nas Disponibilidades</t>
  </si>
  <si>
    <t>Demonstração nas Disponibilidades</t>
  </si>
  <si>
    <t>RAFAEL DOS S.CAVALLARI</t>
  </si>
  <si>
    <t>MARIA ISABEL MIGALLON BALLARIN</t>
  </si>
  <si>
    <t>CPF: 342.822.008-04</t>
  </si>
  <si>
    <t>CRC:1SP190518/0-1</t>
  </si>
  <si>
    <t>PRESIDENTE</t>
  </si>
  <si>
    <t>TÉCNICO DE CONTABILIDADE</t>
  </si>
  <si>
    <t>Saldos em 31 de Dezembro de 2024</t>
  </si>
  <si>
    <t xml:space="preserve"> Em 31 de Dezembro de 2024 e 2025</t>
  </si>
  <si>
    <t>Saldos em 31 de Dezembro de 2025</t>
  </si>
  <si>
    <t>NOTAS EXPLICATIVAS EM 31/12/2025</t>
  </si>
  <si>
    <t>Saldos em 31 de Dezembro de 2023</t>
  </si>
  <si>
    <t>Déficits</t>
  </si>
  <si>
    <r>
      <t>Caixa e Equivalentes de Caixa(</t>
    </r>
    <r>
      <rPr>
        <i/>
        <sz val="10"/>
        <rFont val="Times New Roman"/>
        <family val="1"/>
      </rPr>
      <t>Nota 01</t>
    </r>
    <r>
      <rPr>
        <sz val="10"/>
        <rFont val="Times New Roman"/>
        <family val="1"/>
      </rPr>
      <t xml:space="preserve">) </t>
    </r>
  </si>
  <si>
    <r>
      <t>Valores a Receber C/ Restrição(</t>
    </r>
    <r>
      <rPr>
        <i/>
        <sz val="10"/>
        <rFont val="Times New Roman"/>
        <family val="1"/>
      </rPr>
      <t>Nota 02</t>
    </r>
    <r>
      <rPr>
        <sz val="10"/>
        <rFont val="Times New Roman"/>
        <family val="1"/>
      </rPr>
      <t>)</t>
    </r>
  </si>
  <si>
    <r>
      <t>Valores a Receber S/ Restrição(</t>
    </r>
    <r>
      <rPr>
        <i/>
        <sz val="10"/>
        <rFont val="Times New Roman"/>
        <family val="1"/>
      </rPr>
      <t>Nota 03</t>
    </r>
    <r>
      <rPr>
        <sz val="10"/>
        <rFont val="Times New Roman"/>
        <family val="1"/>
      </rPr>
      <t>)</t>
    </r>
  </si>
  <si>
    <r>
      <t>Impostos a Compensar(</t>
    </r>
    <r>
      <rPr>
        <i/>
        <sz val="10"/>
        <rFont val="Times New Roman"/>
        <family val="1"/>
      </rPr>
      <t>Nota 04</t>
    </r>
    <r>
      <rPr>
        <sz val="10"/>
        <rFont val="Times New Roman"/>
        <family val="1"/>
      </rPr>
      <t>)</t>
    </r>
  </si>
  <si>
    <r>
      <t>Adiantamentos a Empregados(</t>
    </r>
    <r>
      <rPr>
        <i/>
        <sz val="10"/>
        <rFont val="Times New Roman"/>
        <family val="1"/>
      </rPr>
      <t>Nota 05</t>
    </r>
    <r>
      <rPr>
        <sz val="10"/>
        <rFont val="Times New Roman"/>
        <family val="1"/>
      </rPr>
      <t>)</t>
    </r>
  </si>
  <si>
    <r>
      <t>Adiantamentos a Fornecedores(</t>
    </r>
    <r>
      <rPr>
        <i/>
        <sz val="10"/>
        <rFont val="Times New Roman"/>
        <family val="1"/>
      </rPr>
      <t>Nota 06</t>
    </r>
    <r>
      <rPr>
        <sz val="10"/>
        <rFont val="Times New Roman"/>
        <family val="1"/>
      </rPr>
      <t>)</t>
    </r>
  </si>
  <si>
    <r>
      <t>Adiantamentos Convênios(</t>
    </r>
    <r>
      <rPr>
        <i/>
        <sz val="10"/>
        <rFont val="Times New Roman"/>
        <family val="1"/>
      </rPr>
      <t>Nota 07</t>
    </r>
    <r>
      <rPr>
        <sz val="10"/>
        <rFont val="Times New Roman"/>
        <family val="1"/>
      </rPr>
      <t>)</t>
    </r>
  </si>
  <si>
    <r>
      <t>Valores a Realizar S/ Restrição(</t>
    </r>
    <r>
      <rPr>
        <i/>
        <sz val="10"/>
        <rFont val="Times New Roman"/>
        <family val="1"/>
      </rPr>
      <t>Nota 08</t>
    </r>
    <r>
      <rPr>
        <sz val="10"/>
        <rFont val="Times New Roman"/>
        <family val="1"/>
      </rPr>
      <t>)</t>
    </r>
  </si>
  <si>
    <r>
      <t>Investimentos(</t>
    </r>
    <r>
      <rPr>
        <i/>
        <sz val="10"/>
        <rFont val="Times New Roman"/>
        <family val="1"/>
      </rPr>
      <t>Nota 09</t>
    </r>
    <r>
      <rPr>
        <sz val="10"/>
        <rFont val="Times New Roman"/>
        <family val="1"/>
      </rPr>
      <t>)</t>
    </r>
  </si>
  <si>
    <r>
      <t>Imobilizado  Liquido(</t>
    </r>
    <r>
      <rPr>
        <b/>
        <i/>
        <sz val="10"/>
        <rFont val="Times New Roman"/>
        <family val="1"/>
      </rPr>
      <t>Nota 10</t>
    </r>
    <r>
      <rPr>
        <b/>
        <sz val="10"/>
        <rFont val="Times New Roman"/>
        <family val="1"/>
      </rPr>
      <t>)</t>
    </r>
  </si>
  <si>
    <r>
      <t>Outras Obrigações(</t>
    </r>
    <r>
      <rPr>
        <i/>
        <sz val="10"/>
        <rFont val="Times New Roman"/>
        <family val="1"/>
      </rPr>
      <t>Nota 11</t>
    </r>
    <r>
      <rPr>
        <sz val="10"/>
        <rFont val="Times New Roman"/>
        <family val="1"/>
      </rPr>
      <t>)</t>
    </r>
  </si>
  <si>
    <r>
      <t>Bens C/Restrição(</t>
    </r>
    <r>
      <rPr>
        <i/>
        <sz val="10"/>
        <rFont val="Times New Roman"/>
        <family val="1"/>
      </rPr>
      <t>Nota 12</t>
    </r>
    <r>
      <rPr>
        <sz val="10"/>
        <rFont val="Times New Roman"/>
        <family val="1"/>
      </rPr>
      <t>)</t>
    </r>
  </si>
  <si>
    <r>
      <t>Subvenções a Realizar c/ Restrição(</t>
    </r>
    <r>
      <rPr>
        <i/>
        <sz val="10"/>
        <rFont val="Times New Roman"/>
        <family val="1"/>
      </rPr>
      <t>Nota 13</t>
    </r>
    <r>
      <rPr>
        <sz val="10"/>
        <rFont val="Times New Roman"/>
        <family val="1"/>
      </rPr>
      <t>)</t>
    </r>
  </si>
  <si>
    <r>
      <t>I - Contexto Operacional-</t>
    </r>
    <r>
      <rPr>
        <sz val="10"/>
        <rFont val="Times New Roman"/>
        <family val="1"/>
      </rPr>
      <t>A Fundação Casa das Meninas "Amando de Barros",foi fundada em junho de 1922,é uma entidade de direito privado e sem fins lucrativos ou politicos,constituída  por tempo indeterminado, com sede na Praça Dom Luiz Maria de Santana, 215, no município de Botucatu/SP e foro em Botucatu/SP e tem por objetivos,promover o desenvolvimento do potencial da criança e do adolescente,com o envolvimento da familia e comunidade,através de ações que fortaleçam o exercício da cidadania.</t>
    </r>
    <r>
      <rPr>
        <b/>
        <sz val="10"/>
        <rFont val="Times New Roman"/>
        <family val="1"/>
      </rPr>
      <t>II-Apresentação das Demonstrações-</t>
    </r>
    <r>
      <rPr>
        <sz val="10"/>
        <rFont val="Times New Roman"/>
        <family val="1"/>
      </rPr>
      <t>As Demonstrações Contábeis e Financeiras foram elaboradas em conformidade com as práticas contábeis adotadas no Brasil, tomando se como base a  Lei nº 11.638/07,Lei 11.941/09 que alteram a Lei 6.404/76, e as orientações emitidas pelo Conselho Federal de Contabilidade  e as normas aplicáveis as entidades sem fins lucrativos.</t>
    </r>
    <r>
      <rPr>
        <b/>
        <sz val="10"/>
        <rFont val="Times New Roman"/>
        <family val="1"/>
      </rPr>
      <t>III-Resumo das Práticas Contábeis-</t>
    </r>
    <r>
      <rPr>
        <sz val="10"/>
        <rFont val="Times New Roman"/>
        <family val="1"/>
      </rPr>
      <t>A prática contábil adotada é pelo regime de competência,as demonstrações contábeis e financeiras estão apresentadas em reais (R$), a qual é a moeda funcional e de apresentação.</t>
    </r>
    <r>
      <rPr>
        <b/>
        <sz val="10"/>
        <rFont val="Times New Roman"/>
        <family val="1"/>
      </rPr>
      <t>Nota 01 Caixa e Equivalentes de Caixa</t>
    </r>
    <r>
      <rPr>
        <sz val="10"/>
        <rFont val="Times New Roman"/>
        <family val="1"/>
      </rPr>
      <t>-Os valores contabilizados nesse grupo,são os depósitos á vista em conta bancária e as aplicações financeiras acrescidos dos rendimentos correspondentes até a data do Balanço.</t>
    </r>
    <r>
      <rPr>
        <b/>
        <sz val="10"/>
        <rFont val="Times New Roman"/>
        <family val="1"/>
      </rPr>
      <t>Nota02 Valores a Receber com Restrição</t>
    </r>
    <r>
      <rPr>
        <sz val="10"/>
        <rFont val="Times New Roman"/>
        <family val="1"/>
      </rPr>
      <t>-Apresenta o valor de Recursos Públicos vinculados a entidade a receber no exercício de 2026.</t>
    </r>
    <r>
      <rPr>
        <b/>
        <sz val="10"/>
        <rFont val="Times New Roman"/>
        <family val="1"/>
      </rPr>
      <t xml:space="preserve">Nota 03 </t>
    </r>
    <r>
      <rPr>
        <sz val="10"/>
        <rFont val="Times New Roman"/>
        <family val="1"/>
      </rPr>
      <t>V</t>
    </r>
    <r>
      <rPr>
        <b/>
        <sz val="10"/>
        <rFont val="Times New Roman"/>
        <family val="1"/>
      </rPr>
      <t>alores a Receber sem Restrição</t>
    </r>
    <r>
      <rPr>
        <sz val="10"/>
        <rFont val="Times New Roman"/>
        <family val="1"/>
      </rPr>
      <t>-Apresenta o saldo a receber de recursos próprios da entidade.</t>
    </r>
    <r>
      <rPr>
        <b/>
        <sz val="10"/>
        <rFont val="Times New Roman"/>
        <family val="1"/>
      </rPr>
      <t>Nota 04 Impostos a Compensar</t>
    </r>
    <r>
      <rPr>
        <sz val="10"/>
        <rFont val="Times New Roman"/>
        <family val="1"/>
      </rPr>
      <t>-Apresenta o saldo de Inss a ser compensado no execício seguinte.</t>
    </r>
    <r>
      <rPr>
        <b/>
        <sz val="10"/>
        <rFont val="Times New Roman"/>
        <family val="1"/>
      </rPr>
      <t>Nota 05 Adiantamento a Empregados</t>
    </r>
    <r>
      <rPr>
        <sz val="10"/>
        <rFont val="Times New Roman"/>
        <family val="1"/>
      </rPr>
      <t>-Apresenta o saldo de férias pago a empregados a serem descontados no exercício de 2026.</t>
    </r>
    <r>
      <rPr>
        <b/>
        <sz val="10"/>
        <rFont val="Times New Roman"/>
        <family val="1"/>
      </rPr>
      <t>Nota 06 Adiantamento a Fornecedores N</t>
    </r>
    <r>
      <rPr>
        <sz val="10"/>
        <rFont val="Times New Roman"/>
        <family val="1"/>
      </rPr>
      <t xml:space="preserve">o exercício não houve adiantamentos para fornecedores. </t>
    </r>
    <r>
      <rPr>
        <b/>
        <sz val="10"/>
        <rFont val="Times New Roman"/>
        <family val="1"/>
      </rPr>
      <t>Nota 07-Adiantamentos a convênios</t>
    </r>
    <r>
      <rPr>
        <sz val="10"/>
        <rFont val="Times New Roman"/>
        <family val="1"/>
      </rPr>
      <t>-Apresenta o saldo a ser recebidos por complementação de verba para aquisições de bens.</t>
    </r>
    <r>
      <rPr>
        <b/>
        <sz val="10"/>
        <rFont val="Times New Roman"/>
        <family val="1"/>
      </rPr>
      <t>Nota 08-Valores a Regulariza</t>
    </r>
    <r>
      <rPr>
        <sz val="10"/>
        <rFont val="Times New Roman"/>
        <family val="1"/>
      </rPr>
      <t>r-Apresenta o valor que a entidade utilizou para complementar a verba recebida para a aquisição de bens junto ao projeto vinculado a entidade</t>
    </r>
    <r>
      <rPr>
        <b/>
        <sz val="10"/>
        <rFont val="Times New Roman"/>
        <family val="1"/>
      </rPr>
      <t>Nota 09 Investimento</t>
    </r>
    <r>
      <rPr>
        <sz val="10"/>
        <rFont val="Times New Roman"/>
        <family val="1"/>
      </rPr>
      <t>s-Apresenta o saldo em valores das ações recebidas como doação de terceiros.</t>
    </r>
    <r>
      <rPr>
        <b/>
        <sz val="10"/>
        <rFont val="Times New Roman"/>
        <family val="1"/>
      </rPr>
      <t>Nota 10 Imobilizado</t>
    </r>
    <r>
      <rPr>
        <sz val="10"/>
        <rFont val="Times New Roman"/>
        <family val="1"/>
      </rPr>
      <t xml:space="preserve"> Apresenta o saldo liquido da entidade,demonstrando o valor de custo dos bens da entidade e as depreciações acumuladas ,segregados como recursos com restrição e sem restrição,ou seja, com restrição são os bens adquiridos com recursos públicos e sem restrição com recursos gerados pela própria entidade,sendo atualizados até a data do balanço. </t>
    </r>
    <r>
      <rPr>
        <b/>
        <sz val="10"/>
        <rFont val="Times New Roman"/>
        <family val="1"/>
      </rPr>
      <t>Nota 11 Outras Obrigações</t>
    </r>
    <r>
      <rPr>
        <sz val="10"/>
        <rFont val="Times New Roman"/>
        <family val="1"/>
      </rPr>
      <t xml:space="preserve"> Apresenta o saldo de beneficios que a entidade possui a serem usufruídas no exercício de 2026.</t>
    </r>
    <r>
      <rPr>
        <b/>
        <sz val="10"/>
        <rFont val="Times New Roman"/>
        <family val="1"/>
      </rPr>
      <t>Nota 12 Bens com Restrições-</t>
    </r>
    <r>
      <rPr>
        <sz val="10"/>
        <rFont val="Times New Roman"/>
        <family val="1"/>
      </rPr>
      <t>Apresenta o saldo Liquido dos bens em poder da entidade adquiridos com recursos vinculados ou com restrição.</t>
    </r>
    <r>
      <rPr>
        <b/>
        <sz val="10"/>
        <rFont val="Times New Roman"/>
        <family val="1"/>
      </rPr>
      <t>Nota 13.Subvenções a Realizar</t>
    </r>
    <r>
      <rPr>
        <sz val="10"/>
        <rFont val="Times New Roman"/>
        <family val="1"/>
      </rPr>
      <t>-Apresenta o saldo a ser executado de recursos publicos firmados conforme termo de fomento com órgãos governamentais.</t>
    </r>
    <r>
      <rPr>
        <b/>
        <sz val="10"/>
        <rFont val="Times New Roman"/>
        <family val="1"/>
      </rPr>
      <t xml:space="preserve"> Nota 14</t>
    </r>
    <r>
      <rPr>
        <sz val="10"/>
        <rFont val="Times New Roman"/>
        <family val="1"/>
      </rPr>
      <t>-</t>
    </r>
    <r>
      <rPr>
        <b/>
        <sz val="10"/>
        <rFont val="Times New Roman"/>
        <family val="1"/>
      </rPr>
      <t>Patrimônio Liquido</t>
    </r>
    <r>
      <rPr>
        <sz val="10"/>
        <rFont val="Times New Roman"/>
        <family val="1"/>
      </rPr>
      <t xml:space="preserve">-Apresenta o Patrimônio Social da entidade e o resultado do exercício </t>
    </r>
    <r>
      <rPr>
        <b/>
        <sz val="10"/>
        <rFont val="Times New Roman"/>
        <family val="1"/>
      </rPr>
      <t>Nota 15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Receita Bruta</t>
    </r>
    <r>
      <rPr>
        <sz val="10"/>
        <rFont val="Times New Roman"/>
        <family val="1"/>
      </rPr>
      <t>-Apresenta as receitas da entidade segregada conforme a origem recebida.</t>
    </r>
    <r>
      <rPr>
        <b/>
        <sz val="10"/>
        <rFont val="Times New Roman"/>
        <family val="1"/>
      </rPr>
      <t>Nota16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Despesas /Receitas Operacionais</t>
    </r>
    <r>
      <rPr>
        <sz val="10"/>
        <rFont val="Times New Roman"/>
        <family val="1"/>
      </rPr>
      <t>-Apresenta a despesa realizada ou executada conforme a natureza,sendo segregadas como recursos sem restrição e com restrição.</t>
    </r>
    <r>
      <rPr>
        <b/>
        <sz val="10"/>
        <rFont val="Times New Roman"/>
        <family val="1"/>
      </rPr>
      <t>Nota 17</t>
    </r>
    <r>
      <rPr>
        <sz val="10"/>
        <rFont val="Times New Roman"/>
        <family val="1"/>
      </rPr>
      <t>-</t>
    </r>
    <r>
      <rPr>
        <b/>
        <sz val="10"/>
        <rFont val="Times New Roman"/>
        <family val="1"/>
      </rPr>
      <t>Resultados Financeiros Líquido</t>
    </r>
    <r>
      <rPr>
        <sz val="10"/>
        <rFont val="Times New Roman"/>
        <family val="1"/>
      </rPr>
      <t>-Apresenta os valores de rendimentos recebidos através das aplicações financeiras deduzidos das despesas financeiras pagas pelas contas bancárias de uso exclusivo da Fundação.</t>
    </r>
    <r>
      <rPr>
        <b/>
        <sz val="10"/>
        <rFont val="Times New Roman"/>
        <family val="1"/>
      </rPr>
      <t>IV-Demonstração do Fluxo de Caixa</t>
    </r>
    <r>
      <rPr>
        <sz val="10"/>
        <rFont val="Times New Roman"/>
        <family val="1"/>
      </rPr>
      <t>- A demonstração foi elaborada em conformidade com a NBC TG 03 e o metódo de elaboração que a entidade optou foi o Indireto.</t>
    </r>
    <r>
      <rPr>
        <b/>
        <sz val="10"/>
        <rFont val="Times New Roman"/>
        <family val="1"/>
      </rPr>
      <t>V- Resultado do Exercício</t>
    </r>
    <r>
      <rPr>
        <sz val="10"/>
        <rFont val="Times New Roman"/>
        <family val="1"/>
      </rPr>
      <t xml:space="preserve"> -O superávit apurado em 2025 será incorporado ao Patrimônio Social no exercício de 2026 em conformidade com as exigências legais. </t>
    </r>
  </si>
  <si>
    <r>
      <t>Patrimônio Liquído(</t>
    </r>
    <r>
      <rPr>
        <b/>
        <i/>
        <sz val="10"/>
        <rFont val="Times New Roman"/>
        <family val="1"/>
      </rPr>
      <t>Nota 14</t>
    </r>
    <r>
      <rPr>
        <b/>
        <sz val="10"/>
        <rFont val="Times New Roman"/>
        <family val="1"/>
      </rPr>
      <t>)</t>
    </r>
  </si>
  <si>
    <r>
      <t>Receita Bruta (</t>
    </r>
    <r>
      <rPr>
        <b/>
        <i/>
        <sz val="10"/>
        <rFont val="Times New Roman"/>
        <family val="1"/>
      </rPr>
      <t>Nota 15</t>
    </r>
    <r>
      <rPr>
        <b/>
        <sz val="10"/>
        <rFont val="Times New Roman"/>
        <family val="1"/>
      </rPr>
      <t>)</t>
    </r>
  </si>
  <si>
    <r>
      <t>Despesas/Receitas Operacionais(</t>
    </r>
    <r>
      <rPr>
        <b/>
        <i/>
        <sz val="10"/>
        <rFont val="Times New Roman"/>
        <family val="1"/>
      </rPr>
      <t>Nota 16</t>
    </r>
    <r>
      <rPr>
        <b/>
        <sz val="10"/>
        <rFont val="Times New Roman"/>
        <family val="1"/>
      </rPr>
      <t xml:space="preserve">) </t>
    </r>
  </si>
  <si>
    <r>
      <t>Resultados Financeiros Líquidas(</t>
    </r>
    <r>
      <rPr>
        <i/>
        <sz val="10"/>
        <rFont val="Times New Roman"/>
        <family val="1"/>
      </rPr>
      <t>Nota 17</t>
    </r>
    <r>
      <rPr>
        <sz val="1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</si>
</sst>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1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4" fillId="3" borderId="2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64" fontId="4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/>
    </xf>
    <xf numFmtId="164" fontId="4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164" fontId="4" fillId="4" borderId="1" xfId="2" applyNumberFormat="1" applyFont="1" applyFill="1" applyBorder="1" applyAlignment="1">
      <alignment horizontal="center" vertical="center" readingOrder="1"/>
    </xf>
    <xf numFmtId="0" fontId="4" fillId="0" borderId="2" xfId="0" applyFont="1" applyBorder="1" applyAlignment="1">
      <alignment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 vertical="center"/>
    </xf>
    <xf numFmtId="165" fontId="4" fillId="0" borderId="0" xfId="0" applyNumberFormat="1" applyFont="1"/>
    <xf numFmtId="0" fontId="4" fillId="0" borderId="0" xfId="0" applyFont="1"/>
    <xf numFmtId="165" fontId="4" fillId="3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/>
    <xf numFmtId="165" fontId="4" fillId="3" borderId="0" xfId="1" applyNumberFormat="1" applyFont="1" applyFill="1" applyBorder="1"/>
    <xf numFmtId="0" fontId="2" fillId="3" borderId="0" xfId="0" applyFont="1" applyFill="1"/>
    <xf numFmtId="164" fontId="2" fillId="3" borderId="0" xfId="0" applyNumberFormat="1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" fontId="2" fillId="2" borderId="0" xfId="0" applyNumberFormat="1" applyFont="1" applyFill="1" applyAlignment="1">
      <alignment wrapText="1"/>
    </xf>
    <xf numFmtId="4" fontId="2" fillId="2" borderId="0" xfId="1" applyNumberFormat="1" applyFont="1" applyFill="1" applyBorder="1" applyAlignment="1">
      <alignment wrapText="1"/>
    </xf>
    <xf numFmtId="0" fontId="2" fillId="4" borderId="0" xfId="0" applyFont="1" applyFill="1" applyAlignment="1">
      <alignment horizontal="left" vertical="center" readingOrder="1"/>
    </xf>
    <xf numFmtId="164" fontId="4" fillId="4" borderId="0" xfId="2" applyNumberFormat="1" applyFont="1" applyFill="1" applyBorder="1" applyAlignment="1">
      <alignment horizontal="center" vertical="center" readingOrder="1"/>
    </xf>
    <xf numFmtId="4" fontId="4" fillId="0" borderId="0" xfId="0" applyNumberFormat="1" applyFont="1" applyAlignment="1">
      <alignment wrapText="1"/>
    </xf>
    <xf numFmtId="4" fontId="4" fillId="0" borderId="0" xfId="1" applyNumberFormat="1" applyFont="1" applyBorder="1" applyAlignment="1">
      <alignment wrapText="1"/>
    </xf>
    <xf numFmtId="164" fontId="2" fillId="4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readingOrder="1"/>
    </xf>
    <xf numFmtId="0" fontId="4" fillId="3" borderId="0" xfId="0" applyFont="1" applyFill="1" applyAlignment="1">
      <alignment horizontal="left" vertical="center" readingOrder="1"/>
    </xf>
    <xf numFmtId="164" fontId="2" fillId="3" borderId="0" xfId="0" applyNumberFormat="1" applyFont="1" applyFill="1" applyAlignment="1">
      <alignment horizontal="center" vertical="center" wrapText="1" readingOrder="1"/>
    </xf>
    <xf numFmtId="164" fontId="4" fillId="3" borderId="0" xfId="0" applyNumberFormat="1" applyFont="1" applyFill="1" applyAlignment="1">
      <alignment vertical="top" wrapText="1" readingOrder="1"/>
    </xf>
    <xf numFmtId="164" fontId="2" fillId="3" borderId="0" xfId="0" applyNumberFormat="1" applyFont="1" applyFill="1" applyAlignment="1">
      <alignment vertical="top" wrapText="1" readingOrder="1"/>
    </xf>
    <xf numFmtId="0" fontId="2" fillId="4" borderId="0" xfId="0" applyFont="1" applyFill="1"/>
    <xf numFmtId="4" fontId="2" fillId="4" borderId="0" xfId="0" applyNumberFormat="1" applyFont="1" applyFill="1"/>
    <xf numFmtId="0" fontId="4" fillId="3" borderId="0" xfId="0" applyFont="1" applyFill="1" applyAlignment="1">
      <alignment vertical="center" readingOrder="1"/>
    </xf>
    <xf numFmtId="0" fontId="4" fillId="0" borderId="0" xfId="0" applyFont="1" applyAlignment="1">
      <alignment horizontal="left" vertical="center"/>
    </xf>
    <xf numFmtId="0" fontId="2" fillId="4" borderId="2" xfId="0" applyFont="1" applyFill="1" applyBorder="1"/>
    <xf numFmtId="164" fontId="2" fillId="2" borderId="1" xfId="0" applyNumberFormat="1" applyFont="1" applyFill="1" applyBorder="1" applyAlignment="1">
      <alignment vertical="top" wrapText="1" readingOrder="1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3" borderId="2" xfId="0" applyFont="1" applyFill="1" applyBorder="1" applyAlignment="1">
      <alignment horizontal="justify" vertical="justify" wrapText="1"/>
    </xf>
    <xf numFmtId="0" fontId="2" fillId="3" borderId="0" xfId="0" applyFont="1" applyFill="1" applyAlignment="1">
      <alignment horizontal="justify" vertical="justify" wrapText="1"/>
    </xf>
    <xf numFmtId="0" fontId="2" fillId="3" borderId="1" xfId="0" applyFont="1" applyFill="1" applyBorder="1" applyAlignment="1">
      <alignment horizontal="justify" vertical="justify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165" fontId="4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/>
    <xf numFmtId="165" fontId="2" fillId="0" borderId="0" xfId="0" applyNumberFormat="1" applyFont="1"/>
    <xf numFmtId="165" fontId="2" fillId="0" borderId="0" xfId="1" applyNumberFormat="1" applyFont="1" applyFill="1" applyBorder="1"/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43" fontId="2" fillId="4" borderId="0" xfId="0" applyNumberFormat="1" applyFont="1" applyFill="1"/>
    <xf numFmtId="164" fontId="2" fillId="4" borderId="9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 readingOrder="1"/>
    </xf>
    <xf numFmtId="0" fontId="4" fillId="3" borderId="0" xfId="0" applyFont="1" applyFill="1" applyAlignment="1">
      <alignment horizontal="left" vertical="center" readingOrder="1"/>
    </xf>
    <xf numFmtId="0" fontId="2" fillId="3" borderId="2" xfId="0" applyFont="1" applyFill="1" applyBorder="1" applyAlignment="1">
      <alignment horizontal="justify" vertical="justify" wrapText="1"/>
    </xf>
    <xf numFmtId="0" fontId="2" fillId="3" borderId="0" xfId="0" applyFont="1" applyFill="1" applyAlignment="1">
      <alignment horizontal="justify" vertical="justify" wrapText="1"/>
    </xf>
    <xf numFmtId="0" fontId="2" fillId="3" borderId="1" xfId="0" applyFont="1" applyFill="1" applyBorder="1" applyAlignment="1">
      <alignment horizontal="justify" vertical="justify" wrapText="1"/>
    </xf>
    <xf numFmtId="0" fontId="2" fillId="3" borderId="0" xfId="0" applyFont="1" applyFill="1" applyAlignment="1">
      <alignment horizontal="center" vertical="top" wrapText="1" readingOrder="1"/>
    </xf>
    <xf numFmtId="0" fontId="4" fillId="3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2" fillId="3" borderId="0" xfId="0" applyFont="1" applyFill="1" applyAlignment="1">
      <alignment horizontal="left" vertical="top" wrapText="1" readingOrder="1"/>
    </xf>
    <xf numFmtId="0" fontId="4" fillId="0" borderId="0" xfId="0" applyFont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/Desktop/DIVERSOS/FUNDA&#199;&#195;O%20CASA%20DAS%20MENINAS/Demonstrativo%20%202022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"/>
      <sheetName val="2020-2019"/>
      <sheetName val="DVA"/>
      <sheetName val="DFC"/>
      <sheetName val="publicar"/>
      <sheetName val="2022-2021"/>
      <sheetName val="DVA 2022"/>
      <sheetName val="DFC 2022"/>
      <sheetName val="publicar 2022"/>
      <sheetName val="DRE 2023"/>
      <sheetName val="BP 2023"/>
      <sheetName val="DVA 2023"/>
      <sheetName val="DFC 2023"/>
      <sheetName val="2023-2022"/>
      <sheetName val="publicar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I5">
            <v>230207.98</v>
          </cell>
        </row>
        <row r="15">
          <cell r="B15">
            <v>34701.86</v>
          </cell>
        </row>
        <row r="16">
          <cell r="B16">
            <v>38106.400000000001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56">
          <cell r="I5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4EA6-B86E-4053-9464-855ADE702985}">
  <sheetPr>
    <pageSetUpPr fitToPage="1"/>
  </sheetPr>
  <dimension ref="A1:K77"/>
  <sheetViews>
    <sheetView tabSelected="1" zoomScaleNormal="100" workbookViewId="0">
      <selection activeCell="G24" sqref="G24:J24"/>
    </sheetView>
  </sheetViews>
  <sheetFormatPr defaultRowHeight="15" x14ac:dyDescent="0.25"/>
  <cols>
    <col min="1" max="1" width="32.28515625" customWidth="1"/>
    <col min="2" max="2" width="13.42578125" customWidth="1"/>
    <col min="3" max="3" width="13.85546875" customWidth="1"/>
    <col min="4" max="4" width="34.5703125" customWidth="1"/>
    <col min="5" max="5" width="13.42578125" customWidth="1"/>
    <col min="6" max="6" width="13.7109375" customWidth="1"/>
    <col min="8" max="8" width="26.42578125" customWidth="1"/>
    <col min="9" max="9" width="13.28515625" customWidth="1"/>
    <col min="10" max="10" width="12.5703125" bestFit="1" customWidth="1"/>
  </cols>
  <sheetData>
    <row r="1" spans="1:11" x14ac:dyDescent="0.25">
      <c r="A1" s="78" t="s">
        <v>81</v>
      </c>
      <c r="B1" s="79"/>
      <c r="C1" s="79"/>
      <c r="D1" s="79"/>
      <c r="E1" s="79"/>
      <c r="F1" s="79"/>
      <c r="G1" s="79"/>
      <c r="H1" s="79"/>
      <c r="I1" s="79"/>
      <c r="J1" s="80"/>
    </row>
    <row r="2" spans="1:11" x14ac:dyDescent="0.25">
      <c r="A2" s="75" t="s">
        <v>0</v>
      </c>
      <c r="B2" s="76"/>
      <c r="C2" s="76"/>
      <c r="D2" s="76"/>
      <c r="E2" s="76"/>
      <c r="F2" s="76"/>
      <c r="G2" s="76" t="s">
        <v>1</v>
      </c>
      <c r="H2" s="76"/>
      <c r="I2" s="76"/>
      <c r="J2" s="77"/>
    </row>
    <row r="3" spans="1:11" x14ac:dyDescent="0.25">
      <c r="A3" s="81" t="s">
        <v>2</v>
      </c>
      <c r="B3" s="82"/>
      <c r="C3" s="82"/>
      <c r="D3" s="82" t="s">
        <v>3</v>
      </c>
      <c r="E3" s="82"/>
      <c r="F3" s="82"/>
      <c r="G3" s="19"/>
      <c r="H3" s="19"/>
      <c r="I3" s="18">
        <v>2025</v>
      </c>
      <c r="J3" s="1">
        <v>2024</v>
      </c>
    </row>
    <row r="4" spans="1:11" x14ac:dyDescent="0.25">
      <c r="A4" s="2"/>
      <c r="B4" s="18">
        <v>2025</v>
      </c>
      <c r="C4" s="18">
        <v>2024</v>
      </c>
      <c r="D4" s="19"/>
      <c r="E4" s="18">
        <v>2025</v>
      </c>
      <c r="F4" s="18">
        <v>2024</v>
      </c>
      <c r="G4" s="19" t="s">
        <v>101</v>
      </c>
      <c r="H4" s="19"/>
      <c r="I4" s="20">
        <f>SUM(I5:I7)</f>
        <v>684979.8</v>
      </c>
      <c r="J4" s="20">
        <f>SUM(J5:J7)</f>
        <v>603888.31000000006</v>
      </c>
      <c r="K4" s="53"/>
    </row>
    <row r="5" spans="1:11" x14ac:dyDescent="0.25">
      <c r="A5" s="2" t="s">
        <v>4</v>
      </c>
      <c r="B5" s="21">
        <f>SUM(B6:B13)</f>
        <v>2603338.4699999997</v>
      </c>
      <c r="C5" s="21">
        <f>SUM(C6:C13)</f>
        <v>2424217.36</v>
      </c>
      <c r="D5" s="19" t="s">
        <v>4</v>
      </c>
      <c r="E5" s="68">
        <f>SUM(E6:E13)</f>
        <v>305348.43</v>
      </c>
      <c r="F5" s="68">
        <f>SUM(F6:F13)</f>
        <v>182097.1</v>
      </c>
      <c r="G5" s="22" t="s">
        <v>5</v>
      </c>
      <c r="H5" s="22"/>
      <c r="I5" s="23">
        <v>404782.03</v>
      </c>
      <c r="J5" s="4">
        <v>332910.24</v>
      </c>
    </row>
    <row r="6" spans="1:11" x14ac:dyDescent="0.25">
      <c r="A6" s="5"/>
      <c r="B6" s="24"/>
      <c r="C6" s="24"/>
      <c r="D6" s="25"/>
      <c r="E6" s="24"/>
      <c r="F6" s="24"/>
      <c r="G6" s="22" t="s">
        <v>6</v>
      </c>
      <c r="H6" s="22"/>
      <c r="I6" s="23">
        <v>192266.7</v>
      </c>
      <c r="J6" s="4">
        <v>173546</v>
      </c>
    </row>
    <row r="7" spans="1:11" x14ac:dyDescent="0.25">
      <c r="A7" s="3" t="s">
        <v>86</v>
      </c>
      <c r="B7" s="26">
        <v>2354868.84</v>
      </c>
      <c r="C7" s="26">
        <v>2223640.09</v>
      </c>
      <c r="D7" s="27" t="s">
        <v>7</v>
      </c>
      <c r="E7" s="67">
        <v>0</v>
      </c>
      <c r="F7" s="67">
        <v>0</v>
      </c>
      <c r="G7" s="22" t="s">
        <v>8</v>
      </c>
      <c r="H7" s="22"/>
      <c r="I7" s="23">
        <v>87931.07</v>
      </c>
      <c r="J7" s="4">
        <v>97432.07</v>
      </c>
    </row>
    <row r="8" spans="1:11" x14ac:dyDescent="0.25">
      <c r="A8" s="3" t="s">
        <v>87</v>
      </c>
      <c r="B8" s="65">
        <v>199663.71</v>
      </c>
      <c r="C8" s="65">
        <v>182097</v>
      </c>
      <c r="D8" s="27" t="s">
        <v>10</v>
      </c>
      <c r="E8" s="67">
        <v>0</v>
      </c>
      <c r="F8" s="67">
        <v>0</v>
      </c>
      <c r="G8" s="28"/>
      <c r="H8" s="28"/>
      <c r="I8" s="23"/>
      <c r="J8" s="6"/>
    </row>
    <row r="9" spans="1:11" x14ac:dyDescent="0.25">
      <c r="A9" s="3" t="s">
        <v>88</v>
      </c>
      <c r="B9" s="65">
        <v>5987.21</v>
      </c>
      <c r="C9" s="65">
        <v>0</v>
      </c>
      <c r="D9" s="28" t="s">
        <v>12</v>
      </c>
      <c r="E9" s="67">
        <v>0</v>
      </c>
      <c r="F9" s="67">
        <v>0</v>
      </c>
      <c r="G9" s="30" t="s">
        <v>13</v>
      </c>
      <c r="H9" s="30"/>
      <c r="I9" s="31">
        <f>SUM(I5:I8)</f>
        <v>684979.8</v>
      </c>
      <c r="J9" s="7">
        <f>SUM(J5:J8)</f>
        <v>603888.31000000006</v>
      </c>
    </row>
    <row r="10" spans="1:11" x14ac:dyDescent="0.25">
      <c r="A10" s="3" t="s">
        <v>89</v>
      </c>
      <c r="B10" s="65">
        <v>6343.74</v>
      </c>
      <c r="C10" s="65">
        <v>6343.74</v>
      </c>
      <c r="D10" s="28" t="s">
        <v>15</v>
      </c>
      <c r="E10" s="67">
        <v>0</v>
      </c>
      <c r="F10" s="67">
        <v>0</v>
      </c>
      <c r="G10" s="30"/>
      <c r="H10" s="30"/>
      <c r="I10" s="31"/>
      <c r="J10" s="7"/>
    </row>
    <row r="11" spans="1:11" x14ac:dyDescent="0.25">
      <c r="A11" s="8" t="s">
        <v>90</v>
      </c>
      <c r="B11" s="65">
        <v>12909.63</v>
      </c>
      <c r="C11" s="65">
        <v>12136.53</v>
      </c>
      <c r="D11" s="28" t="s">
        <v>17</v>
      </c>
      <c r="E11" s="67">
        <v>274700.44</v>
      </c>
      <c r="F11" s="67">
        <v>182097.1</v>
      </c>
      <c r="G11" s="30"/>
      <c r="H11" s="30"/>
      <c r="I11" s="31"/>
      <c r="J11" s="7"/>
    </row>
    <row r="12" spans="1:11" x14ac:dyDescent="0.25">
      <c r="A12" s="8" t="s">
        <v>91</v>
      </c>
      <c r="B12" s="65">
        <v>23565.34</v>
      </c>
      <c r="C12" s="65">
        <v>0</v>
      </c>
      <c r="D12" s="28" t="s">
        <v>96</v>
      </c>
      <c r="E12" s="67">
        <v>30647.99</v>
      </c>
      <c r="F12" s="67">
        <v>0</v>
      </c>
      <c r="G12" s="30" t="s">
        <v>102</v>
      </c>
      <c r="H12" s="30"/>
      <c r="I12" s="31">
        <f>SUM(I14:I21)</f>
        <v>-584623.92000000004</v>
      </c>
      <c r="J12" s="7">
        <f>SUM(J14:J21)</f>
        <v>-574643.69999999995</v>
      </c>
    </row>
    <row r="13" spans="1:11" x14ac:dyDescent="0.25">
      <c r="A13" s="8" t="s">
        <v>92</v>
      </c>
      <c r="B13" s="65">
        <v>0</v>
      </c>
      <c r="C13" s="65">
        <v>0</v>
      </c>
      <c r="D13" s="28"/>
      <c r="E13" s="67"/>
      <c r="F13" s="67"/>
      <c r="G13" s="30"/>
      <c r="H13" s="30"/>
      <c r="I13" s="31"/>
      <c r="J13" s="7"/>
    </row>
    <row r="14" spans="1:11" x14ac:dyDescent="0.25">
      <c r="A14" s="2" t="s">
        <v>21</v>
      </c>
      <c r="B14" s="66">
        <f>SUM(B15:B16)</f>
        <v>38106.400000000001</v>
      </c>
      <c r="C14" s="66">
        <f>SUM(C15:C16)</f>
        <v>72808.260000000009</v>
      </c>
      <c r="D14" s="28"/>
      <c r="E14" s="67"/>
      <c r="F14" s="67"/>
      <c r="G14" s="22" t="s">
        <v>22</v>
      </c>
      <c r="H14" s="22"/>
      <c r="I14" s="32">
        <v>-539780</v>
      </c>
      <c r="J14" s="9">
        <v>-378534.8</v>
      </c>
    </row>
    <row r="15" spans="1:11" x14ac:dyDescent="0.25">
      <c r="A15" s="8" t="s">
        <v>93</v>
      </c>
      <c r="B15" s="65">
        <v>0</v>
      </c>
      <c r="C15" s="65">
        <f>SUM('[1]2022-2021'!B15)</f>
        <v>34701.86</v>
      </c>
      <c r="D15" s="28"/>
      <c r="E15" s="67"/>
      <c r="F15" s="67"/>
      <c r="G15" s="22" t="s">
        <v>24</v>
      </c>
      <c r="H15" s="22"/>
      <c r="I15" s="23">
        <v>0</v>
      </c>
      <c r="J15" s="9">
        <v>-90612.07</v>
      </c>
    </row>
    <row r="16" spans="1:11" x14ac:dyDescent="0.25">
      <c r="A16" s="8" t="s">
        <v>94</v>
      </c>
      <c r="B16" s="65">
        <v>38106.400000000001</v>
      </c>
      <c r="C16" s="65">
        <f>SUM('[1]2022-2021'!B16)</f>
        <v>38106.400000000001</v>
      </c>
      <c r="D16" s="33" t="s">
        <v>26</v>
      </c>
      <c r="E16" s="69">
        <f>SUM(E17:E18)</f>
        <v>194784.07</v>
      </c>
      <c r="F16" s="69">
        <f>SUM(F17:F18)</f>
        <v>83812.759999999995</v>
      </c>
      <c r="G16" s="22" t="s">
        <v>27</v>
      </c>
      <c r="H16" s="22"/>
      <c r="I16" s="23">
        <v>-249060.05</v>
      </c>
      <c r="J16" s="9">
        <v>-228911.37</v>
      </c>
    </row>
    <row r="17" spans="1:10" x14ac:dyDescent="0.25">
      <c r="A17" s="10" t="s">
        <v>95</v>
      </c>
      <c r="B17" s="66">
        <f>SUM(B18:B20)</f>
        <v>1352100.35</v>
      </c>
      <c r="C17" s="66">
        <f>SUM(C18:C20)</f>
        <v>1161941.08</v>
      </c>
      <c r="D17" s="28" t="s">
        <v>97</v>
      </c>
      <c r="E17" s="67">
        <v>194784.07</v>
      </c>
      <c r="F17" s="67">
        <v>83812.759999999995</v>
      </c>
      <c r="G17" s="22" t="s">
        <v>29</v>
      </c>
      <c r="H17" s="22"/>
      <c r="I17" s="70">
        <v>-23098.400000000001</v>
      </c>
      <c r="J17" s="71">
        <v>-33055</v>
      </c>
    </row>
    <row r="18" spans="1:10" x14ac:dyDescent="0.25">
      <c r="A18" s="5" t="s">
        <v>30</v>
      </c>
      <c r="B18" s="65">
        <v>1436282.58</v>
      </c>
      <c r="C18" s="65">
        <v>1296057.52</v>
      </c>
      <c r="D18" s="28" t="s">
        <v>98</v>
      </c>
      <c r="E18" s="67">
        <v>0</v>
      </c>
      <c r="F18" s="67">
        <v>0</v>
      </c>
      <c r="G18" s="22" t="s">
        <v>32</v>
      </c>
      <c r="H18" s="22"/>
      <c r="I18" s="70">
        <v>-61037.1</v>
      </c>
      <c r="J18" s="71">
        <v>-58655.58</v>
      </c>
    </row>
    <row r="19" spans="1:10" x14ac:dyDescent="0.25">
      <c r="A19" s="5" t="s">
        <v>33</v>
      </c>
      <c r="B19" s="67">
        <v>317321.90999999997</v>
      </c>
      <c r="C19" s="65">
        <v>194893.16</v>
      </c>
      <c r="D19" s="19" t="s">
        <v>100</v>
      </c>
      <c r="E19" s="68">
        <f>SUM(E20:E22)</f>
        <v>3493412.7199999997</v>
      </c>
      <c r="F19" s="68">
        <f>SUM(F20:F22)</f>
        <v>3393056.84</v>
      </c>
      <c r="G19" s="22" t="s">
        <v>34</v>
      </c>
      <c r="H19" s="22"/>
      <c r="I19" s="70">
        <v>-11470.15</v>
      </c>
      <c r="J19" s="71">
        <v>-6643.59</v>
      </c>
    </row>
    <row r="20" spans="1:10" x14ac:dyDescent="0.25">
      <c r="A20" s="2" t="s">
        <v>35</v>
      </c>
      <c r="B20" s="66">
        <f>SUM(B21:B22)</f>
        <v>-401504.14</v>
      </c>
      <c r="C20" s="66">
        <f>SUM(C21:C22)</f>
        <v>-329009.59999999998</v>
      </c>
      <c r="D20" s="28" t="s">
        <v>36</v>
      </c>
      <c r="E20" s="67">
        <v>3393056.84</v>
      </c>
      <c r="F20" s="67">
        <v>3363812.23</v>
      </c>
      <c r="G20" s="22" t="s">
        <v>103</v>
      </c>
      <c r="H20" s="22"/>
      <c r="I20" s="23">
        <v>299821.78000000003</v>
      </c>
      <c r="J20" s="9">
        <v>221768.71</v>
      </c>
    </row>
    <row r="21" spans="1:10" x14ac:dyDescent="0.25">
      <c r="A21" s="5" t="s">
        <v>37</v>
      </c>
      <c r="B21" s="65">
        <v>-278966.3</v>
      </c>
      <c r="C21" s="65">
        <v>-217929.2</v>
      </c>
      <c r="D21" s="28" t="s">
        <v>38</v>
      </c>
      <c r="E21" s="67">
        <v>100355.88</v>
      </c>
      <c r="F21" s="67">
        <v>29244.61</v>
      </c>
      <c r="G21" s="22"/>
      <c r="H21" s="22"/>
      <c r="I21" s="23"/>
      <c r="J21" s="9"/>
    </row>
    <row r="22" spans="1:10" x14ac:dyDescent="0.25">
      <c r="A22" s="5" t="s">
        <v>39</v>
      </c>
      <c r="B22" s="65">
        <v>-122537.84</v>
      </c>
      <c r="C22" s="65">
        <v>-111080.4</v>
      </c>
      <c r="D22" s="28" t="s">
        <v>40</v>
      </c>
      <c r="E22" s="67">
        <v>0</v>
      </c>
      <c r="F22" s="67">
        <v>0</v>
      </c>
      <c r="G22" s="22"/>
      <c r="H22" s="22"/>
      <c r="I22" s="23"/>
      <c r="J22" s="6"/>
    </row>
    <row r="23" spans="1:10" x14ac:dyDescent="0.25">
      <c r="A23" s="51" t="s">
        <v>41</v>
      </c>
      <c r="B23" s="48">
        <f>SUM(B5+B14+B17)</f>
        <v>3993545.2199999997</v>
      </c>
      <c r="C23" s="48">
        <f>SUM(C5+C14+C17)</f>
        <v>3658966.7</v>
      </c>
      <c r="D23" s="48" t="s">
        <v>41</v>
      </c>
      <c r="E23" s="48">
        <f>SUM(E5+E16+E19)</f>
        <v>3993545.2199999997</v>
      </c>
      <c r="F23" s="48">
        <f>SUM(F5+F16+F19)</f>
        <v>3658966.6999999997</v>
      </c>
      <c r="G23" s="47" t="s">
        <v>42</v>
      </c>
      <c r="H23" s="47"/>
      <c r="I23" s="73">
        <f>SUM(I9+I12)</f>
        <v>100355.88</v>
      </c>
      <c r="J23" s="74">
        <f>SUM(J9+J12)</f>
        <v>29244.610000000102</v>
      </c>
    </row>
    <row r="24" spans="1:10" x14ac:dyDescent="0.25">
      <c r="A24" s="75" t="s">
        <v>43</v>
      </c>
      <c r="B24" s="76"/>
      <c r="C24" s="76"/>
      <c r="D24" s="76"/>
      <c r="E24" s="76"/>
      <c r="F24" s="76"/>
      <c r="G24" s="76" t="s">
        <v>44</v>
      </c>
      <c r="H24" s="76"/>
      <c r="I24" s="76"/>
      <c r="J24" s="77"/>
    </row>
    <row r="25" spans="1:10" ht="22.5" customHeight="1" x14ac:dyDescent="0.25">
      <c r="A25" s="11"/>
      <c r="B25" s="34" t="s">
        <v>45</v>
      </c>
      <c r="C25" s="34" t="s">
        <v>46</v>
      </c>
      <c r="D25" s="84" t="s">
        <v>47</v>
      </c>
      <c r="E25" s="34" t="s">
        <v>48</v>
      </c>
      <c r="F25" s="84" t="s">
        <v>41</v>
      </c>
      <c r="G25" s="85" t="s">
        <v>49</v>
      </c>
      <c r="H25" s="85"/>
      <c r="I25" s="18">
        <v>2025</v>
      </c>
      <c r="J25" s="1">
        <v>2024</v>
      </c>
    </row>
    <row r="26" spans="1:10" x14ac:dyDescent="0.25">
      <c r="A26" s="11"/>
      <c r="B26" s="34" t="s">
        <v>50</v>
      </c>
      <c r="C26" s="34" t="s">
        <v>51</v>
      </c>
      <c r="D26" s="84"/>
      <c r="E26" s="34" t="s">
        <v>85</v>
      </c>
      <c r="F26" s="84"/>
      <c r="G26" s="86" t="s">
        <v>52</v>
      </c>
      <c r="H26" s="86"/>
      <c r="I26" s="72">
        <f>SUM(I23)</f>
        <v>100355.88</v>
      </c>
      <c r="J26" s="71">
        <v>29244.61</v>
      </c>
    </row>
    <row r="27" spans="1:10" ht="15.75" customHeight="1" x14ac:dyDescent="0.25">
      <c r="A27" s="11"/>
      <c r="B27" s="34"/>
      <c r="C27" s="34" t="s">
        <v>53</v>
      </c>
      <c r="D27" s="84"/>
      <c r="E27" s="34" t="s">
        <v>54</v>
      </c>
      <c r="F27" s="84"/>
      <c r="G27" s="86" t="s">
        <v>40</v>
      </c>
      <c r="H27" s="86"/>
      <c r="I27" s="32">
        <v>0</v>
      </c>
      <c r="J27" s="9">
        <v>0</v>
      </c>
    </row>
    <row r="28" spans="1:10" ht="16.5" customHeight="1" x14ac:dyDescent="0.25">
      <c r="A28" s="12" t="s">
        <v>84</v>
      </c>
      <c r="B28" s="35">
        <f>SUM(F19)</f>
        <v>3393056.84</v>
      </c>
      <c r="C28" s="35">
        <v>0</v>
      </c>
      <c r="D28" s="36">
        <v>0</v>
      </c>
      <c r="E28" s="36">
        <v>0</v>
      </c>
      <c r="F28" s="35">
        <f>SUM(F20)</f>
        <v>3363812.23</v>
      </c>
      <c r="G28" s="37" t="s">
        <v>55</v>
      </c>
      <c r="H28" s="37"/>
      <c r="I28" s="38"/>
      <c r="J28" s="13"/>
    </row>
    <row r="29" spans="1:10" x14ac:dyDescent="0.25">
      <c r="A29" s="14"/>
      <c r="B29" s="39"/>
      <c r="C29" s="39"/>
      <c r="D29" s="39"/>
      <c r="E29" s="39"/>
      <c r="F29" s="39">
        <f t="shared" ref="F29:F33" si="0">SUM(B29:E29)</f>
        <v>0</v>
      </c>
      <c r="G29" s="86" t="s">
        <v>32</v>
      </c>
      <c r="H29" s="86"/>
      <c r="I29" s="70">
        <f>-SUM(I18)</f>
        <v>61037.1</v>
      </c>
      <c r="J29" s="71">
        <v>58655.58</v>
      </c>
    </row>
    <row r="30" spans="1:10" ht="18" customHeight="1" x14ac:dyDescent="0.25">
      <c r="A30" s="14" t="s">
        <v>42</v>
      </c>
      <c r="B30" s="39">
        <v>0</v>
      </c>
      <c r="C30" s="39">
        <v>0</v>
      </c>
      <c r="D30" s="40">
        <f>SUM(D26:D28)</f>
        <v>0</v>
      </c>
      <c r="E30" s="39">
        <f>SUM(F21)</f>
        <v>29244.61</v>
      </c>
      <c r="F30" s="39">
        <f t="shared" si="0"/>
        <v>29244.61</v>
      </c>
      <c r="G30" s="86" t="s">
        <v>34</v>
      </c>
      <c r="H30" s="86"/>
      <c r="I30" s="70">
        <f>-SUM(I19)</f>
        <v>11470.15</v>
      </c>
      <c r="J30" s="71">
        <v>6643.59</v>
      </c>
    </row>
    <row r="31" spans="1:10" x14ac:dyDescent="0.25">
      <c r="A31" s="14"/>
      <c r="B31" s="39"/>
      <c r="C31" s="39"/>
      <c r="D31" s="40"/>
      <c r="E31" s="39"/>
      <c r="F31" s="39">
        <f t="shared" si="0"/>
        <v>0</v>
      </c>
      <c r="G31" s="27" t="s">
        <v>56</v>
      </c>
      <c r="H31" s="27"/>
      <c r="I31" s="23"/>
      <c r="J31" s="9">
        <f>SUM('[1]2022-2021'!I31)</f>
        <v>0</v>
      </c>
    </row>
    <row r="32" spans="1:10" ht="31.5" customHeight="1" x14ac:dyDescent="0.25">
      <c r="A32" s="14" t="s">
        <v>57</v>
      </c>
      <c r="B32" s="39">
        <v>0</v>
      </c>
      <c r="C32" s="39">
        <v>0</v>
      </c>
      <c r="D32" s="40">
        <f>SUM(F22)</f>
        <v>0</v>
      </c>
      <c r="E32" s="39">
        <v>0</v>
      </c>
      <c r="F32" s="39">
        <f t="shared" si="0"/>
        <v>0</v>
      </c>
      <c r="G32" s="27" t="s">
        <v>58</v>
      </c>
      <c r="H32" s="27"/>
      <c r="I32" s="23">
        <v>0</v>
      </c>
      <c r="J32" s="9">
        <f>SUM('[1]2022-2021'!I32)</f>
        <v>0</v>
      </c>
    </row>
    <row r="33" spans="1:10" x14ac:dyDescent="0.25">
      <c r="A33" s="14"/>
      <c r="B33" s="39"/>
      <c r="C33" s="39"/>
      <c r="D33" s="39"/>
      <c r="E33" s="39"/>
      <c r="F33" s="39">
        <f t="shared" si="0"/>
        <v>0</v>
      </c>
      <c r="G33" s="86" t="s">
        <v>59</v>
      </c>
      <c r="H33" s="86"/>
      <c r="I33" s="23">
        <v>0</v>
      </c>
      <c r="J33" s="9">
        <f>SUM('[1]2022-2021'!I33)</f>
        <v>0</v>
      </c>
    </row>
    <row r="34" spans="1:10" ht="20.25" customHeight="1" x14ac:dyDescent="0.25">
      <c r="A34" s="12" t="s">
        <v>80</v>
      </c>
      <c r="B34" s="35">
        <f>SUM(B28:B32)</f>
        <v>3393056.84</v>
      </c>
      <c r="C34" s="35">
        <f>SUM(C28:C32)</f>
        <v>0</v>
      </c>
      <c r="D34" s="36">
        <f>SUM(D28:D32)</f>
        <v>0</v>
      </c>
      <c r="E34" s="36">
        <f>SUM(E28:E32)</f>
        <v>29244.61</v>
      </c>
      <c r="F34" s="35">
        <f>SUM(F28:F33)</f>
        <v>3393056.84</v>
      </c>
      <c r="G34" s="37" t="s">
        <v>60</v>
      </c>
      <c r="H34" s="37"/>
      <c r="I34" s="41"/>
      <c r="J34" s="15"/>
    </row>
    <row r="35" spans="1:10" x14ac:dyDescent="0.25">
      <c r="A35" s="14"/>
      <c r="B35" s="39"/>
      <c r="C35" s="39"/>
      <c r="D35" s="39"/>
      <c r="E35" s="39"/>
      <c r="F35" s="39"/>
      <c r="G35" s="83" t="s">
        <v>9</v>
      </c>
      <c r="H35" s="83"/>
      <c r="I35" s="63">
        <f>(C8-B8)</f>
        <v>-17566.709999999992</v>
      </c>
      <c r="J35" s="64">
        <v>142592.54</v>
      </c>
    </row>
    <row r="36" spans="1:10" ht="18.75" customHeight="1" x14ac:dyDescent="0.25">
      <c r="A36" s="14" t="s">
        <v>42</v>
      </c>
      <c r="B36" s="39">
        <v>0</v>
      </c>
      <c r="C36" s="39">
        <v>0</v>
      </c>
      <c r="D36" s="40">
        <v>0</v>
      </c>
      <c r="E36" s="39">
        <f>SUM(E21)</f>
        <v>100355.88</v>
      </c>
      <c r="F36" s="39">
        <f>SUM(E36)</f>
        <v>100355.88</v>
      </c>
      <c r="G36" s="83" t="s">
        <v>11</v>
      </c>
      <c r="H36" s="83"/>
      <c r="I36" s="63">
        <f>(C9-B9)</f>
        <v>-5987.21</v>
      </c>
      <c r="J36" s="64">
        <v>0</v>
      </c>
    </row>
    <row r="37" spans="1:10" x14ac:dyDescent="0.25">
      <c r="A37" s="14"/>
      <c r="B37" s="39"/>
      <c r="C37" s="39"/>
      <c r="D37" s="39"/>
      <c r="E37" s="39"/>
      <c r="F37" s="39"/>
      <c r="G37" s="83" t="s">
        <v>14</v>
      </c>
      <c r="H37" s="83"/>
      <c r="I37" s="63"/>
      <c r="J37" s="64">
        <v>0</v>
      </c>
    </row>
    <row r="38" spans="1:10" ht="27" customHeight="1" x14ac:dyDescent="0.25">
      <c r="A38" s="14" t="s">
        <v>57</v>
      </c>
      <c r="B38" s="40">
        <v>0</v>
      </c>
      <c r="C38" s="39">
        <v>0</v>
      </c>
      <c r="D38" s="39">
        <f>SUM(E22)</f>
        <v>0</v>
      </c>
      <c r="E38" s="39"/>
      <c r="F38" s="39">
        <f>SUM(D38:E38)</f>
        <v>0</v>
      </c>
      <c r="G38" s="83" t="s">
        <v>16</v>
      </c>
      <c r="H38" s="83"/>
      <c r="I38" s="63">
        <f>-(B11-C11)</f>
        <v>-773.09999999999854</v>
      </c>
      <c r="J38" s="64">
        <v>-4024.37</v>
      </c>
    </row>
    <row r="39" spans="1:10" x14ac:dyDescent="0.25">
      <c r="A39" s="14"/>
      <c r="B39" s="39"/>
      <c r="C39" s="39"/>
      <c r="D39" s="39"/>
      <c r="E39" s="39"/>
      <c r="F39" s="39"/>
      <c r="G39" s="83" t="s">
        <v>18</v>
      </c>
      <c r="H39" s="83"/>
      <c r="I39" s="63">
        <f>-(B12-C12)</f>
        <v>-23565.34</v>
      </c>
      <c r="J39" s="64">
        <v>0</v>
      </c>
    </row>
    <row r="40" spans="1:10" ht="18.75" customHeight="1" x14ac:dyDescent="0.25">
      <c r="A40" s="12" t="s">
        <v>82</v>
      </c>
      <c r="B40" s="35">
        <f>SUM(F34)</f>
        <v>3393056.84</v>
      </c>
      <c r="C40" s="35">
        <f>SUM(C34:C38)</f>
        <v>0</v>
      </c>
      <c r="D40" s="36">
        <f>SUM(D38:D39)</f>
        <v>0</v>
      </c>
      <c r="E40" s="36">
        <f>SUM(E36)</f>
        <v>100355.88</v>
      </c>
      <c r="F40" s="35">
        <f>SUM(F34:F38)</f>
        <v>3493412.7199999997</v>
      </c>
      <c r="G40" s="83" t="s">
        <v>20</v>
      </c>
      <c r="H40" s="83"/>
      <c r="I40" s="63">
        <f>(C14-B14)</f>
        <v>34701.860000000008</v>
      </c>
      <c r="J40" s="64">
        <v>0</v>
      </c>
    </row>
    <row r="41" spans="1:10" x14ac:dyDescent="0.25">
      <c r="A41" s="75" t="s">
        <v>83</v>
      </c>
      <c r="B41" s="76"/>
      <c r="C41" s="76"/>
      <c r="D41" s="76"/>
      <c r="E41" s="76"/>
      <c r="F41" s="76"/>
      <c r="G41" s="27" t="s">
        <v>23</v>
      </c>
      <c r="H41" s="22"/>
      <c r="I41" s="63">
        <v>0</v>
      </c>
      <c r="J41" s="64">
        <v>0</v>
      </c>
    </row>
    <row r="42" spans="1:10" x14ac:dyDescent="0.25">
      <c r="A42" s="87" t="s">
        <v>99</v>
      </c>
      <c r="B42" s="88"/>
      <c r="C42" s="88"/>
      <c r="D42" s="88"/>
      <c r="E42" s="88"/>
      <c r="F42" s="88"/>
      <c r="G42" s="22" t="s">
        <v>7</v>
      </c>
      <c r="H42" s="22"/>
      <c r="I42" s="63">
        <f>(E7-F7)</f>
        <v>0</v>
      </c>
      <c r="J42" s="64">
        <v>-2440</v>
      </c>
    </row>
    <row r="43" spans="1:10" x14ac:dyDescent="0.25">
      <c r="A43" s="87"/>
      <c r="B43" s="88"/>
      <c r="C43" s="88"/>
      <c r="D43" s="88"/>
      <c r="E43" s="88"/>
      <c r="F43" s="88"/>
      <c r="G43" s="22" t="s">
        <v>10</v>
      </c>
      <c r="H43" s="22"/>
      <c r="I43" s="63">
        <v>0</v>
      </c>
      <c r="J43" s="64">
        <v>0</v>
      </c>
    </row>
    <row r="44" spans="1:10" x14ac:dyDescent="0.25">
      <c r="A44" s="87"/>
      <c r="B44" s="88"/>
      <c r="C44" s="88"/>
      <c r="D44" s="88"/>
      <c r="E44" s="88"/>
      <c r="F44" s="88"/>
      <c r="G44" s="22" t="s">
        <v>12</v>
      </c>
      <c r="H44" s="22"/>
      <c r="I44" s="63">
        <v>0</v>
      </c>
      <c r="J44" s="64">
        <v>-4366.1099999999997</v>
      </c>
    </row>
    <row r="45" spans="1:10" x14ac:dyDescent="0.25">
      <c r="A45" s="87"/>
      <c r="B45" s="88"/>
      <c r="C45" s="88"/>
      <c r="D45" s="88"/>
      <c r="E45" s="88"/>
      <c r="F45" s="88"/>
      <c r="G45" s="22" t="s">
        <v>15</v>
      </c>
      <c r="H45" s="22"/>
      <c r="I45" s="63">
        <f>(E10-F10)</f>
        <v>0</v>
      </c>
      <c r="J45" s="64">
        <v>-97.43</v>
      </c>
    </row>
    <row r="46" spans="1:10" x14ac:dyDescent="0.25">
      <c r="A46" s="87"/>
      <c r="B46" s="88"/>
      <c r="C46" s="88"/>
      <c r="D46" s="88"/>
      <c r="E46" s="88"/>
      <c r="F46" s="88"/>
      <c r="G46" s="22" t="s">
        <v>17</v>
      </c>
      <c r="H46" s="22"/>
      <c r="I46" s="63">
        <f>(E11-F11)</f>
        <v>92603.34</v>
      </c>
      <c r="J46" s="64">
        <v>-32.36</v>
      </c>
    </row>
    <row r="47" spans="1:10" x14ac:dyDescent="0.25">
      <c r="A47" s="87"/>
      <c r="B47" s="88"/>
      <c r="C47" s="88"/>
      <c r="D47" s="88"/>
      <c r="E47" s="88"/>
      <c r="F47" s="88"/>
      <c r="G47" s="22" t="s">
        <v>31</v>
      </c>
      <c r="H47" s="22"/>
      <c r="I47" s="63">
        <v>0</v>
      </c>
      <c r="J47" s="64">
        <v>0</v>
      </c>
    </row>
    <row r="48" spans="1:10" x14ac:dyDescent="0.25">
      <c r="A48" s="87"/>
      <c r="B48" s="88"/>
      <c r="C48" s="88"/>
      <c r="D48" s="88"/>
      <c r="E48" s="88"/>
      <c r="F48" s="88"/>
      <c r="G48" s="22" t="s">
        <v>19</v>
      </c>
      <c r="H48" s="22"/>
      <c r="I48" s="63">
        <f>(E12-F12)</f>
        <v>30647.99</v>
      </c>
      <c r="J48" s="64">
        <v>-6820</v>
      </c>
    </row>
    <row r="49" spans="1:11" x14ac:dyDescent="0.25">
      <c r="A49" s="87"/>
      <c r="B49" s="88"/>
      <c r="C49" s="88"/>
      <c r="D49" s="88"/>
      <c r="E49" s="88"/>
      <c r="F49" s="88"/>
      <c r="G49" s="28"/>
      <c r="H49" s="22"/>
      <c r="I49" s="32">
        <v>0</v>
      </c>
      <c r="J49" s="54"/>
    </row>
    <row r="50" spans="1:11" x14ac:dyDescent="0.25">
      <c r="A50" s="87"/>
      <c r="B50" s="88"/>
      <c r="C50" s="88"/>
      <c r="D50" s="88"/>
      <c r="E50" s="88"/>
      <c r="F50" s="88"/>
      <c r="G50" s="42" t="s">
        <v>61</v>
      </c>
      <c r="H50" s="42"/>
      <c r="I50" s="16">
        <f>SUM(I26:I49)</f>
        <v>282923.96000000002</v>
      </c>
      <c r="J50" s="16">
        <f>SUM(J26:J49)</f>
        <v>219356.05000000005</v>
      </c>
    </row>
    <row r="51" spans="1:11" x14ac:dyDescent="0.25">
      <c r="A51" s="87"/>
      <c r="B51" s="88"/>
      <c r="C51" s="88"/>
      <c r="D51" s="88"/>
      <c r="E51" s="88"/>
      <c r="F51" s="88"/>
      <c r="G51" s="43" t="s">
        <v>62</v>
      </c>
      <c r="H51" s="43"/>
      <c r="I51" s="23">
        <v>0</v>
      </c>
      <c r="J51" s="9">
        <v>0</v>
      </c>
    </row>
    <row r="52" spans="1:11" x14ac:dyDescent="0.25">
      <c r="A52" s="87"/>
      <c r="B52" s="88"/>
      <c r="C52" s="88"/>
      <c r="D52" s="88"/>
      <c r="E52" s="88"/>
      <c r="F52" s="88"/>
      <c r="G52" s="27" t="s">
        <v>63</v>
      </c>
      <c r="H52" s="27"/>
      <c r="I52" s="70">
        <v>-140237.76999999999</v>
      </c>
      <c r="J52" s="9">
        <v>0</v>
      </c>
    </row>
    <row r="53" spans="1:11" x14ac:dyDescent="0.25">
      <c r="A53" s="87"/>
      <c r="B53" s="88"/>
      <c r="C53" s="88"/>
      <c r="D53" s="88"/>
      <c r="E53" s="88"/>
      <c r="F53" s="88"/>
      <c r="G53" s="27" t="s">
        <v>64</v>
      </c>
      <c r="H53" s="27"/>
      <c r="I53" s="70">
        <v>-122428.75</v>
      </c>
      <c r="J53" s="9">
        <v>-6687</v>
      </c>
    </row>
    <row r="54" spans="1:11" x14ac:dyDescent="0.25">
      <c r="A54" s="87"/>
      <c r="B54" s="88"/>
      <c r="C54" s="88"/>
      <c r="D54" s="88"/>
      <c r="E54" s="88"/>
      <c r="F54" s="88"/>
      <c r="G54" s="27" t="s">
        <v>25</v>
      </c>
      <c r="H54" s="27"/>
      <c r="I54" s="23"/>
      <c r="J54" s="9">
        <v>0</v>
      </c>
    </row>
    <row r="55" spans="1:11" x14ac:dyDescent="0.25">
      <c r="A55" s="87"/>
      <c r="B55" s="88"/>
      <c r="C55" s="88"/>
      <c r="D55" s="88"/>
      <c r="E55" s="88"/>
      <c r="F55" s="88"/>
      <c r="G55" s="42" t="s">
        <v>65</v>
      </c>
      <c r="H55" s="42"/>
      <c r="I55" s="61">
        <f>SUM(I51:I54)</f>
        <v>-262666.52</v>
      </c>
      <c r="J55" s="62">
        <f>SUM(J51:J54)</f>
        <v>-6687</v>
      </c>
    </row>
    <row r="56" spans="1:11" ht="16.5" customHeight="1" x14ac:dyDescent="0.25">
      <c r="A56" s="87"/>
      <c r="B56" s="88"/>
      <c r="C56" s="88"/>
      <c r="D56" s="88"/>
      <c r="E56" s="88"/>
      <c r="F56" s="88"/>
      <c r="G56" s="90" t="s">
        <v>66</v>
      </c>
      <c r="H56" s="90"/>
      <c r="I56" s="44">
        <v>0</v>
      </c>
      <c r="J56" s="9">
        <f>SUM('[1]2022-2021'!I56)</f>
        <v>0</v>
      </c>
    </row>
    <row r="57" spans="1:11" x14ac:dyDescent="0.25">
      <c r="A57" s="87"/>
      <c r="B57" s="88"/>
      <c r="C57" s="88"/>
      <c r="D57" s="88"/>
      <c r="E57" s="88"/>
      <c r="F57" s="88"/>
      <c r="G57" s="49" t="s">
        <v>67</v>
      </c>
      <c r="H57" s="29"/>
      <c r="I57" s="63"/>
      <c r="J57" s="64">
        <v>-142592.54</v>
      </c>
    </row>
    <row r="58" spans="1:11" x14ac:dyDescent="0.25">
      <c r="A58" s="87"/>
      <c r="B58" s="88"/>
      <c r="C58" s="88"/>
      <c r="D58" s="88"/>
      <c r="E58" s="88"/>
      <c r="F58" s="88"/>
      <c r="G58" s="28" t="s">
        <v>28</v>
      </c>
      <c r="H58" s="29"/>
      <c r="I58" s="63">
        <f>(E17-F17)</f>
        <v>110971.31000000001</v>
      </c>
      <c r="J58" s="63">
        <v>-6643.59</v>
      </c>
      <c r="K58" s="53"/>
    </row>
    <row r="59" spans="1:11" x14ac:dyDescent="0.25">
      <c r="A59" s="87"/>
      <c r="B59" s="88"/>
      <c r="C59" s="88"/>
      <c r="D59" s="88"/>
      <c r="E59" s="88"/>
      <c r="F59" s="88"/>
      <c r="G59" s="42" t="s">
        <v>68</v>
      </c>
      <c r="H59" s="42"/>
      <c r="I59" s="16">
        <f>SUM(I56:I58)</f>
        <v>110971.31000000001</v>
      </c>
      <c r="J59" s="16">
        <f>SUM(J56:J58)</f>
        <v>-149236.13</v>
      </c>
    </row>
    <row r="60" spans="1:11" x14ac:dyDescent="0.25">
      <c r="A60" s="87"/>
      <c r="B60" s="88"/>
      <c r="C60" s="88"/>
      <c r="D60" s="88"/>
      <c r="E60" s="88"/>
      <c r="F60" s="88"/>
      <c r="G60" s="22"/>
      <c r="H60" s="29"/>
      <c r="I60" s="45"/>
      <c r="J60" s="9">
        <v>0</v>
      </c>
    </row>
    <row r="61" spans="1:11" ht="15" customHeight="1" x14ac:dyDescent="0.25">
      <c r="A61" s="87"/>
      <c r="B61" s="88"/>
      <c r="C61" s="88"/>
      <c r="D61" s="88"/>
      <c r="E61" s="88"/>
      <c r="F61" s="88"/>
      <c r="G61" s="92" t="s">
        <v>69</v>
      </c>
      <c r="H61" s="92"/>
      <c r="I61" s="17">
        <f>SUM(I50+I55+I59)</f>
        <v>131228.75</v>
      </c>
      <c r="J61" s="17">
        <f>SUM(J50+J55+J59)</f>
        <v>63432.920000000042</v>
      </c>
    </row>
    <row r="62" spans="1:11" ht="13.5" customHeight="1" x14ac:dyDescent="0.25">
      <c r="A62" s="87"/>
      <c r="B62" s="88"/>
      <c r="C62" s="88"/>
      <c r="D62" s="88"/>
      <c r="E62" s="88"/>
      <c r="F62" s="88"/>
      <c r="G62" s="93" t="s">
        <v>73</v>
      </c>
      <c r="H62" s="93"/>
      <c r="I62" s="46"/>
      <c r="J62" s="9">
        <v>0</v>
      </c>
    </row>
    <row r="63" spans="1:11" ht="14.25" customHeight="1" x14ac:dyDescent="0.25">
      <c r="A63" s="87"/>
      <c r="B63" s="88"/>
      <c r="C63" s="88"/>
      <c r="D63" s="88"/>
      <c r="E63" s="88"/>
      <c r="F63" s="88"/>
      <c r="G63" s="91" t="s">
        <v>70</v>
      </c>
      <c r="H63" s="91"/>
      <c r="I63" s="45">
        <f>SUM(J64)</f>
        <v>2223640.09</v>
      </c>
      <c r="J63" s="9">
        <v>2160207.17</v>
      </c>
    </row>
    <row r="64" spans="1:11" ht="15" customHeight="1" x14ac:dyDescent="0.25">
      <c r="A64" s="87"/>
      <c r="B64" s="88"/>
      <c r="C64" s="88"/>
      <c r="D64" s="88"/>
      <c r="E64" s="88"/>
      <c r="F64" s="88"/>
      <c r="G64" s="91" t="s">
        <v>71</v>
      </c>
      <c r="H64" s="91"/>
      <c r="I64" s="45">
        <f>SUM(B7)</f>
        <v>2354868.84</v>
      </c>
      <c r="J64" s="9">
        <v>2223640.09</v>
      </c>
    </row>
    <row r="65" spans="1:10" x14ac:dyDescent="0.25">
      <c r="A65" s="87"/>
      <c r="B65" s="88"/>
      <c r="C65" s="88"/>
      <c r="D65" s="88"/>
      <c r="E65" s="88"/>
      <c r="F65" s="88"/>
      <c r="G65" s="92" t="s">
        <v>72</v>
      </c>
      <c r="H65" s="92"/>
      <c r="I65" s="52">
        <f>SUM(I64-I63)</f>
        <v>131228.75</v>
      </c>
      <c r="J65" s="52">
        <f>SUM(J64-J63)</f>
        <v>63432.919999999925</v>
      </c>
    </row>
    <row r="66" spans="1:10" ht="12" customHeight="1" x14ac:dyDescent="0.25">
      <c r="A66" s="87"/>
      <c r="B66" s="88"/>
      <c r="C66" s="88"/>
      <c r="D66" s="88"/>
      <c r="E66" s="88"/>
      <c r="F66" s="88"/>
      <c r="G66" s="88"/>
      <c r="H66" s="88"/>
      <c r="I66" s="88"/>
      <c r="J66" s="89"/>
    </row>
    <row r="67" spans="1:10" ht="9" hidden="1" customHeight="1" x14ac:dyDescent="0.25">
      <c r="A67" s="87"/>
      <c r="B67" s="88"/>
      <c r="C67" s="88"/>
      <c r="D67" s="88"/>
      <c r="E67" s="88"/>
      <c r="F67" s="88"/>
      <c r="G67" s="88"/>
      <c r="H67" s="88"/>
      <c r="I67" s="88"/>
      <c r="J67" s="89"/>
    </row>
    <row r="68" spans="1:10" hidden="1" x14ac:dyDescent="0.25">
      <c r="A68" s="87"/>
      <c r="B68" s="88"/>
      <c r="C68" s="88"/>
      <c r="D68" s="88"/>
      <c r="E68" s="88"/>
      <c r="F68" s="88"/>
      <c r="G68" s="88"/>
      <c r="H68" s="88"/>
      <c r="I68" s="88"/>
      <c r="J68" s="89"/>
    </row>
    <row r="69" spans="1:10" hidden="1" x14ac:dyDescent="0.25">
      <c r="A69" s="87"/>
      <c r="B69" s="88"/>
      <c r="C69" s="88"/>
      <c r="D69" s="88"/>
      <c r="E69" s="88"/>
      <c r="F69" s="88"/>
      <c r="G69" s="88"/>
      <c r="H69" s="88"/>
      <c r="I69" s="88"/>
      <c r="J69" s="89"/>
    </row>
    <row r="70" spans="1:10" hidden="1" x14ac:dyDescent="0.25">
      <c r="A70" s="87"/>
      <c r="B70" s="88"/>
      <c r="C70" s="88"/>
      <c r="D70" s="88"/>
      <c r="E70" s="88"/>
      <c r="F70" s="88"/>
      <c r="G70" s="88"/>
      <c r="H70" s="88"/>
      <c r="I70" s="88"/>
      <c r="J70" s="89"/>
    </row>
    <row r="71" spans="1:10" ht="9.75" customHeight="1" x14ac:dyDescent="0.25">
      <c r="A71" s="87"/>
      <c r="B71" s="88"/>
      <c r="C71" s="88"/>
      <c r="D71" s="88"/>
      <c r="E71" s="88"/>
      <c r="F71" s="88"/>
      <c r="G71" s="88"/>
      <c r="H71" s="88"/>
      <c r="I71" s="88"/>
      <c r="J71" s="89"/>
    </row>
    <row r="72" spans="1:10" ht="11.25" customHeight="1" x14ac:dyDescent="0.25">
      <c r="A72" s="87"/>
      <c r="B72" s="88"/>
      <c r="C72" s="88"/>
      <c r="D72" s="88"/>
      <c r="E72" s="88"/>
      <c r="F72" s="88"/>
      <c r="G72" s="88"/>
      <c r="H72" s="88"/>
      <c r="I72" s="88"/>
      <c r="J72" s="89"/>
    </row>
    <row r="73" spans="1:10" x14ac:dyDescent="0.25">
      <c r="A73" s="58"/>
      <c r="B73" s="59"/>
      <c r="C73" s="59"/>
      <c r="D73" s="59"/>
      <c r="E73" s="59"/>
      <c r="F73" s="59"/>
      <c r="G73" s="59"/>
      <c r="H73" s="59"/>
      <c r="I73" s="59"/>
      <c r="J73" s="60"/>
    </row>
    <row r="74" spans="1:10" x14ac:dyDescent="0.25">
      <c r="A74" s="53"/>
      <c r="D74" s="50" t="s">
        <v>74</v>
      </c>
      <c r="E74" s="94"/>
      <c r="F74" s="94"/>
      <c r="G74" s="94" t="s">
        <v>75</v>
      </c>
      <c r="H74" s="94"/>
      <c r="J74" s="54"/>
    </row>
    <row r="75" spans="1:10" x14ac:dyDescent="0.25">
      <c r="A75" s="53"/>
      <c r="D75" s="50" t="s">
        <v>76</v>
      </c>
      <c r="E75" s="94"/>
      <c r="F75" s="94"/>
      <c r="G75" s="94" t="s">
        <v>77</v>
      </c>
      <c r="H75" s="94"/>
      <c r="J75" s="54"/>
    </row>
    <row r="76" spans="1:10" x14ac:dyDescent="0.25">
      <c r="A76" s="53"/>
      <c r="D76" s="50" t="s">
        <v>78</v>
      </c>
      <c r="E76" s="94"/>
      <c r="F76" s="94"/>
      <c r="G76" s="94" t="s">
        <v>79</v>
      </c>
      <c r="H76" s="94"/>
      <c r="J76" s="54"/>
    </row>
    <row r="77" spans="1:10" ht="15.75" thickBot="1" x14ac:dyDescent="0.3">
      <c r="A77" s="55"/>
      <c r="B77" s="56"/>
      <c r="C77" s="56"/>
      <c r="D77" s="56"/>
      <c r="E77" s="56"/>
      <c r="F77" s="56"/>
      <c r="G77" s="56"/>
      <c r="H77" s="56"/>
      <c r="I77" s="56"/>
      <c r="J77" s="57"/>
    </row>
  </sheetData>
  <mergeCells count="36">
    <mergeCell ref="E74:F74"/>
    <mergeCell ref="G74:H74"/>
    <mergeCell ref="E75:F75"/>
    <mergeCell ref="G75:H75"/>
    <mergeCell ref="E76:F76"/>
    <mergeCell ref="G76:H76"/>
    <mergeCell ref="A66:J72"/>
    <mergeCell ref="G56:H56"/>
    <mergeCell ref="G63:H63"/>
    <mergeCell ref="G64:H64"/>
    <mergeCell ref="G39:H39"/>
    <mergeCell ref="G40:H40"/>
    <mergeCell ref="A41:F41"/>
    <mergeCell ref="A42:F65"/>
    <mergeCell ref="G61:H61"/>
    <mergeCell ref="G62:H62"/>
    <mergeCell ref="G65:H65"/>
    <mergeCell ref="G38:H38"/>
    <mergeCell ref="D25:D27"/>
    <mergeCell ref="F25:F27"/>
    <mergeCell ref="G25:H25"/>
    <mergeCell ref="G26:H26"/>
    <mergeCell ref="G27:H27"/>
    <mergeCell ref="G29:H29"/>
    <mergeCell ref="G30:H30"/>
    <mergeCell ref="G33:H33"/>
    <mergeCell ref="G35:H35"/>
    <mergeCell ref="G36:H36"/>
    <mergeCell ref="G37:H37"/>
    <mergeCell ref="A24:F24"/>
    <mergeCell ref="G24:J24"/>
    <mergeCell ref="A1:J1"/>
    <mergeCell ref="A2:F2"/>
    <mergeCell ref="G2:J2"/>
    <mergeCell ref="A3:C3"/>
    <mergeCell ref="D3:F3"/>
  </mergeCells>
  <pageMargins left="0.203125" right="0.511811024" top="0.5151041666666667" bottom="0.78740157499999996" header="0.31496062000000002" footer="0.31496062000000002"/>
  <pageSetup paperSize="9" scale="50" orientation="portrait" r:id="rId1"/>
  <headerFooter>
    <oddHeader>&amp;CFUNDAÇÃO CASA DAS MENINAS AMANDO DE BARROS
CNPJ:45.522.778/0001-07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</dc:creator>
  <cp:lastModifiedBy>Cassio Ballarin</cp:lastModifiedBy>
  <cp:lastPrinted>2026-02-23T13:45:34Z</cp:lastPrinted>
  <dcterms:created xsi:type="dcterms:W3CDTF">2024-02-08T12:23:19Z</dcterms:created>
  <dcterms:modified xsi:type="dcterms:W3CDTF">2026-02-24T11:30:17Z</dcterms:modified>
</cp:coreProperties>
</file>